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komunikace" sheetId="2" r:id="rId1"/>
  </sheets>
  <definedNames>
    <definedName name="_xlnm.Print_Titles" localSheetId="0">komunikace!$118:$118</definedName>
    <definedName name="_xlnm.Print_Area" localSheetId="0">komunikace!$C$4:$Q$70,komunikace!$C$76:$Q$103,komunikace!$C$109:$Q$159</definedName>
  </definedNames>
  <calcPr calcId="181029" fullCalcOnLoad="1"/>
</workbook>
</file>

<file path=xl/calcChain.xml><?xml version="1.0" encoding="utf-8"?>
<calcChain xmlns="http://schemas.openxmlformats.org/spreadsheetml/2006/main">
  <c r="K157" i="2"/>
  <c r="N150"/>
  <c r="N149"/>
  <c r="K145"/>
  <c r="N145"/>
  <c r="N144"/>
  <c r="N140"/>
  <c r="K139"/>
  <c r="K138"/>
  <c r="N138"/>
  <c r="N137"/>
  <c r="N136"/>
  <c r="N135"/>
  <c r="N134"/>
  <c r="K133"/>
  <c r="N151"/>
  <c r="N148"/>
  <c r="N132"/>
  <c r="N147"/>
  <c r="N146"/>
  <c r="N131"/>
  <c r="K143"/>
  <c r="W142"/>
  <c r="N152"/>
  <c r="K155"/>
  <c r="K125"/>
  <c r="K126"/>
  <c r="BI159"/>
  <c r="BH159"/>
  <c r="BG159"/>
  <c r="BF159"/>
  <c r="AA159"/>
  <c r="AA158"/>
  <c r="Y159"/>
  <c r="Y158"/>
  <c r="W159"/>
  <c r="W158"/>
  <c r="BK159"/>
  <c r="BK158"/>
  <c r="N159"/>
  <c r="N158"/>
  <c r="N93"/>
  <c r="BI157"/>
  <c r="BH157"/>
  <c r="BG157"/>
  <c r="BF157"/>
  <c r="BI156"/>
  <c r="BH156"/>
  <c r="BG156"/>
  <c r="BF156"/>
  <c r="BI155"/>
  <c r="BH155"/>
  <c r="BG155"/>
  <c r="BF155"/>
  <c r="AA155"/>
  <c r="BI154"/>
  <c r="BH154"/>
  <c r="BG154"/>
  <c r="BF154"/>
  <c r="AA154"/>
  <c r="Y154"/>
  <c r="W154"/>
  <c r="BK154"/>
  <c r="N154"/>
  <c r="BI141"/>
  <c r="BH141"/>
  <c r="BG141"/>
  <c r="BF141"/>
  <c r="BI139"/>
  <c r="BH139"/>
  <c r="BG139"/>
  <c r="BF139"/>
  <c r="BI133"/>
  <c r="BH133"/>
  <c r="BG133"/>
  <c r="BF133"/>
  <c r="BI129"/>
  <c r="BH129"/>
  <c r="BG129"/>
  <c r="BF129"/>
  <c r="AA129"/>
  <c r="Y129"/>
  <c r="W129"/>
  <c r="BK129"/>
  <c r="N129"/>
  <c r="BE129"/>
  <c r="BI128"/>
  <c r="BH128"/>
  <c r="BG128"/>
  <c r="BF128"/>
  <c r="BI127"/>
  <c r="BH127"/>
  <c r="BG127"/>
  <c r="BF127"/>
  <c r="BI126"/>
  <c r="BH126"/>
  <c r="BG126"/>
  <c r="BF126"/>
  <c r="BI125"/>
  <c r="BH125"/>
  <c r="BG125"/>
  <c r="BF125"/>
  <c r="BI124"/>
  <c r="BH124"/>
  <c r="BG124"/>
  <c r="BF124"/>
  <c r="AA124"/>
  <c r="Y124"/>
  <c r="W124"/>
  <c r="BK124"/>
  <c r="N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M116"/>
  <c r="F116"/>
  <c r="F113"/>
  <c r="F111"/>
  <c r="BI101"/>
  <c r="BH101"/>
  <c r="BG101"/>
  <c r="BF101"/>
  <c r="BI100"/>
  <c r="BH100"/>
  <c r="BG100"/>
  <c r="BF100"/>
  <c r="BI99"/>
  <c r="BH99"/>
  <c r="BG99"/>
  <c r="BF99"/>
  <c r="BI98"/>
  <c r="BH98"/>
  <c r="BG98"/>
  <c r="BF98"/>
  <c r="BI97"/>
  <c r="BH97"/>
  <c r="BG97"/>
  <c r="BF97"/>
  <c r="BI96"/>
  <c r="BH96"/>
  <c r="BG96"/>
  <c r="BF96"/>
  <c r="M83"/>
  <c r="F80"/>
  <c r="F78"/>
  <c r="M115"/>
  <c r="F83"/>
  <c r="F82"/>
  <c r="M80"/>
  <c r="M113"/>
  <c r="M82"/>
  <c r="F115"/>
  <c r="BE97"/>
  <c r="BE100"/>
  <c r="BE101"/>
  <c r="BE96"/>
  <c r="BE124"/>
  <c r="Y125"/>
  <c r="K156"/>
  <c r="W157"/>
  <c r="Y142"/>
  <c r="BK142"/>
  <c r="BE154"/>
  <c r="AA142"/>
  <c r="BE122"/>
  <c r="N155"/>
  <c r="BE155"/>
  <c r="W155"/>
  <c r="N143"/>
  <c r="N142"/>
  <c r="N125"/>
  <c r="BE125"/>
  <c r="AA125"/>
  <c r="H32"/>
  <c r="BK125"/>
  <c r="W125"/>
  <c r="H35"/>
  <c r="H34"/>
  <c r="M32"/>
  <c r="BE159"/>
  <c r="H33"/>
  <c r="K127"/>
  <c r="K128"/>
  <c r="BK126"/>
  <c r="AA126"/>
  <c r="N126"/>
  <c r="BE126"/>
  <c r="Y126"/>
  <c r="W126"/>
  <c r="BK155"/>
  <c r="Y155"/>
  <c r="W127"/>
  <c r="AA157"/>
  <c r="AA127"/>
  <c r="N127"/>
  <c r="BK157"/>
  <c r="N157"/>
  <c r="BE157"/>
  <c r="Y157"/>
  <c r="Y127"/>
  <c r="N91"/>
  <c r="BK127"/>
  <c r="W156"/>
  <c r="W153"/>
  <c r="BK156"/>
  <c r="AA156"/>
  <c r="N156"/>
  <c r="N153"/>
  <c r="Y156"/>
  <c r="BE127"/>
  <c r="N121"/>
  <c r="N92"/>
  <c r="AA153"/>
  <c r="BK153"/>
  <c r="BK128"/>
  <c r="BK121"/>
  <c r="AA128"/>
  <c r="AA121"/>
  <c r="N128"/>
  <c r="Y128"/>
  <c r="Y121"/>
  <c r="W128"/>
  <c r="W121"/>
  <c r="Y153"/>
  <c r="BE156"/>
  <c r="AA133"/>
  <c r="W133"/>
  <c r="N133"/>
  <c r="Y133"/>
  <c r="BK133"/>
  <c r="BE128"/>
  <c r="N89"/>
  <c r="BE133"/>
  <c r="AA139"/>
  <c r="W139"/>
  <c r="N139"/>
  <c r="Y139"/>
  <c r="BK139"/>
  <c r="AA141"/>
  <c r="AA130"/>
  <c r="AA120"/>
  <c r="AA119"/>
  <c r="BK141"/>
  <c r="BK130"/>
  <c r="BK120"/>
  <c r="BK119"/>
  <c r="W141"/>
  <c r="W130"/>
  <c r="W120"/>
  <c r="W119"/>
  <c r="N141"/>
  <c r="N130"/>
  <c r="N120"/>
  <c r="Y141"/>
  <c r="Y130"/>
  <c r="Y120"/>
  <c r="Y119"/>
  <c r="BE139"/>
  <c r="BE141"/>
  <c r="N90"/>
  <c r="N119"/>
  <c r="N88"/>
  <c r="N87"/>
  <c r="N99"/>
  <c r="M26"/>
  <c r="BE99"/>
  <c r="BE98"/>
  <c r="N95"/>
  <c r="M27"/>
  <c r="M29"/>
  <c r="L103"/>
  <c r="H31"/>
  <c r="M31"/>
  <c r="L37"/>
</calcChain>
</file>

<file path=xl/sharedStrings.xml><?xml version="1.0" encoding="utf-8"?>
<sst xmlns="http://schemas.openxmlformats.org/spreadsheetml/2006/main" count="415" uniqueCount="146">
  <si>
    <t>List obsahuje:</t>
  </si>
  <si>
    <t/>
  </si>
  <si>
    <t>False</t>
  </si>
  <si>
    <t>optimalizováno pro tisk sestav ve formátu A4 - na výšku</t>
  </si>
  <si>
    <t>&gt;&gt;  skryté sloupce  &lt;&lt;</t>
  </si>
  <si>
    <t>v ---  níže se nacházejí doplnkové a pomocné údaje k sestavám  --- v</t>
  </si>
  <si>
    <t>Stavba:</t>
  </si>
  <si>
    <t>JKSO:</t>
  </si>
  <si>
    <t>CC-CZ:</t>
  </si>
  <si>
    <t>1</t>
  </si>
  <si>
    <t>Místo:</t>
  </si>
  <si>
    <t>Datum:</t>
  </si>
  <si>
    <t>Objednatel: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</si>
  <si>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</si>
  <si>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</si>
  <si>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</si>
  <si>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</si>
  <si>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</si>
  <si>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</si>
  <si>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</si>
  <si>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</si>
  <si>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</si>
  <si>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</si>
  <si>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</si>
  <si>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</si>
  <si>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</si>
  <si>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</si>
  <si>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</si>
  <si>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</si>
  <si>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</si>
  <si>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</si>
  <si>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</si>
  <si>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</si>
  <si>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</si>
  <si>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</si>
  <si>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</si>
  <si>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</si>
  <si>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</si>
  <si>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</si>
  <si>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{62c96d4e-4281-4d9c-952b-3997a0edfdf5}</t>
  </si>
  <si>
    <t>Ostatní náklady</t>
  </si>
  <si>
    <t>Celkové náklady za stavbu 1) + 2)</t>
  </si>
  <si>
    <t>Zpět na list: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</si>
  <si>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</si>
  <si>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</si>
  <si>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</si>
  <si>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</si>
  <si>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</si>
  <si>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</si>
  <si>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</si>
  <si>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</si>
  <si>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</si>
  <si>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</si>
  <si>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</si>
  <si>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</si>
  <si>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</si>
  <si>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</si>
  <si>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</si>
  <si>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</si>
  <si>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</si>
  <si>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</si>
  <si>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</si>
  <si>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</si>
  <si>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</si>
  <si>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</si>
  <si>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</si>
  <si>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</si>
  <si>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</si>
  <si>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</si>
  <si>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</si>
  <si>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</si>
  <si>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</si>
  <si>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</si>
  <si>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</si>
  <si>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</si>
  <si>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</si>
  <si>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</si>
  <si>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</si>
  <si>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</si>
  <si>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</si>
  <si>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</si>
  <si>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</si>
  <si>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m2</t>
  </si>
  <si>
    <t>4</t>
  </si>
  <si>
    <t>-189761556</t>
  </si>
  <si>
    <t>-675182029</t>
  </si>
  <si>
    <t>M</t>
  </si>
  <si>
    <t>t</t>
  </si>
  <si>
    <t>Odkopávky a prokopávky nezapažené v hornině tř. 3 objem do 5000 m3</t>
  </si>
  <si>
    <t>m3</t>
  </si>
  <si>
    <t>-725682346</t>
  </si>
  <si>
    <t>Vodorovné přemístění do 10000 m výkopku/sypaniny z horniny tř. 1 až 4</t>
  </si>
  <si>
    <t>1716713004</t>
  </si>
  <si>
    <t>Nakládání výkopku z hornin tř. 1 až 4 do 100 m3</t>
  </si>
  <si>
    <t>-282827671</t>
  </si>
  <si>
    <t>Uložení sypaniny na skládky</t>
  </si>
  <si>
    <t>529996907</t>
  </si>
  <si>
    <t>Poplatek za uložení odpadu ze sypaniny na skládce (skládkovné)</t>
  </si>
  <si>
    <t>-1339644156</t>
  </si>
  <si>
    <t>1234821602</t>
  </si>
  <si>
    <t>-772050547</t>
  </si>
  <si>
    <t>-1500465297</t>
  </si>
  <si>
    <t>-2127574164</t>
  </si>
  <si>
    <t>Nakládání suti a vybouraných hmot</t>
  </si>
  <si>
    <t>-1766032132</t>
  </si>
  <si>
    <t>Odvoz suti a vybouraných hmot na skládku nebo meziskládku do 1 km se složením</t>
  </si>
  <si>
    <t>1014956510</t>
  </si>
  <si>
    <t>Příplatek k odvozu suti a vybouraných hmot na skládku ZKD 1 km přes 1 km</t>
  </si>
  <si>
    <t>683934143</t>
  </si>
  <si>
    <t>-1814320366</t>
  </si>
  <si>
    <t>-1761509074</t>
  </si>
  <si>
    <t>1) Krycí list rozpočtu</t>
  </si>
  <si>
    <t>2) Rekapitulace rozpočtu</t>
  </si>
  <si>
    <t>3) Rozpočet</t>
  </si>
  <si>
    <t>Rekapitulace stavby</t>
  </si>
  <si>
    <t>kpl</t>
  </si>
  <si>
    <t>Zásmuky</t>
  </si>
  <si>
    <t>Úprava pláně v hornině tř. 1 až 4 se zhutněním</t>
  </si>
  <si>
    <t>m</t>
  </si>
  <si>
    <t>kus</t>
  </si>
  <si>
    <t>Odstranění podkladu nebo krytu pl do 200 m2 živičných tl do 200mm</t>
  </si>
  <si>
    <t>Přesun hmot pro pozemní komunikace - chodníky</t>
  </si>
  <si>
    <t>Osazení silničního obrubníku betonového s boční opěrou do lože z betonu prostého</t>
  </si>
  <si>
    <t>Dlažba betonová zámková tl.80mm ("Ičko") odstín přírodní</t>
  </si>
  <si>
    <t>Podklad ze štěrkodrtě ŠD tl 200 mm</t>
  </si>
  <si>
    <t>Pokládka zámkové dlažby betonové tl.80mm</t>
  </si>
  <si>
    <t xml:space="preserve">Poplatek za uložení stavebního směsného odpadu na skládce (skládkovné) </t>
  </si>
  <si>
    <t>Geotextilie pro ochranu, separaci a filtraci netkaná měrná hmotnost do 200 g/m2</t>
  </si>
  <si>
    <t>Odstranění podkladu pl do 200 m2 z kameniva drceného nebo recyklátu tl do 300 mm</t>
  </si>
  <si>
    <t>Lože z kameniva tl. do 35mm pod beton.dlažbu zámkovou</t>
  </si>
  <si>
    <t>obrubník betonový nájezdový 100x15x15 cm</t>
  </si>
  <si>
    <t>Řezání stávajícího živičného krytu nebo podkladu hloubky do 150mm včetně zálivky za studena</t>
  </si>
  <si>
    <t>Podklad ze směsi stmelené cementem SC C 8/10 (KSC I) tl 140 mm</t>
  </si>
  <si>
    <t>Chodníky Zásmuky - před a pod školou + část u parku</t>
  </si>
  <si>
    <t>Pokládka zámkové dlažby betonové tl.60mm</t>
  </si>
  <si>
    <t>Dlažba betonová zámková tl.60mm ("Ičko") odstín přírodní</t>
  </si>
  <si>
    <t>Dlažba betonová zámková tl.60mm ("Ičko") odstín červená pro nevidomé</t>
  </si>
  <si>
    <t>Pokládka zámkové dlažby betonové tl.60mm - skládané "kameny"</t>
  </si>
  <si>
    <t>Dlažba betonová zámková tl.60mm ("skládané kameny např.ESMERO") odstín bílá a antracit</t>
  </si>
  <si>
    <t>Dlažba betonová zámková tl.80mm ("Ičko") odstín červená pro nevidomé</t>
  </si>
  <si>
    <t>Osazení parkového obrubníku betonového s boční opěrou do lože z betonu prostého</t>
  </si>
  <si>
    <t>obrubník betonový parkový 100x5x25 cm</t>
  </si>
  <si>
    <t>obrubník betonový chodníkový 100x10x25 cm</t>
  </si>
  <si>
    <t>Osazení zastávkového obrubníku betonového s boční opěrou do lože z betonu prostého</t>
  </si>
  <si>
    <t>obrubník betonový zastávkový</t>
  </si>
  <si>
    <t>Bourání stávajících betonových vstupů, nájezdů, obrubníků vč.odvozu a uložení na meziskládku do 1km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</si>
</sst>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sz val="10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10"/>
      <color indexed="56"/>
      <name val="Trebuchet MS"/>
    </font>
    <font>
      <i/>
      <sz val="8"/>
      <color indexed="12"/>
      <name val="Trebuchet MS"/>
    </font>
    <font>
      <u/>
      <sz val="8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14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4" borderId="17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19" fillId="0" borderId="7" xfId="0" applyNumberFormat="1" applyFont="1" applyBorder="1" applyAlignment="1"/>
    <xf numFmtId="166" fontId="19" fillId="0" borderId="8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9" xfId="0" applyFont="1" applyBorder="1" applyAlignment="1"/>
    <xf numFmtId="166" fontId="6" fillId="0" borderId="0" xfId="0" applyNumberFormat="1" applyFont="1" applyBorder="1" applyAlignment="1"/>
    <xf numFmtId="166" fontId="6" fillId="0" borderId="10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left" vertical="center"/>
    </xf>
    <xf numFmtId="0" fontId="24" fillId="2" borderId="0" xfId="1" applyFont="1" applyFill="1" applyAlignment="1" applyProtection="1">
      <alignment vertical="center"/>
    </xf>
    <xf numFmtId="0" fontId="0" fillId="2" borderId="0" xfId="0" applyFill="1" applyProtection="1"/>
    <xf numFmtId="4" fontId="4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left"/>
    </xf>
    <xf numFmtId="4" fontId="6" fillId="0" borderId="0" xfId="0" applyNumberFormat="1" applyFont="1" applyAlignment="1"/>
    <xf numFmtId="167" fontId="0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vertical="center"/>
      <protection locked="0"/>
    </xf>
    <xf numFmtId="4" fontId="26" fillId="3" borderId="22" xfId="0" applyNumberFormat="1" applyFont="1" applyFill="1" applyBorder="1" applyAlignment="1" applyProtection="1">
      <alignment vertical="center"/>
      <protection locked="0"/>
    </xf>
    <xf numFmtId="0" fontId="26" fillId="0" borderId="22" xfId="0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2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5" fillId="4" borderId="0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4" fontId="3" fillId="4" borderId="17" xfId="0" applyNumberFormat="1" applyFont="1" applyFill="1" applyBorder="1" applyAlignment="1">
      <alignment vertical="center"/>
    </xf>
    <xf numFmtId="0" fontId="0" fillId="4" borderId="17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4" fontId="5" fillId="0" borderId="19" xfId="0" applyNumberFormat="1" applyFont="1" applyBorder="1" applyAlignment="1"/>
    <xf numFmtId="4" fontId="5" fillId="0" borderId="19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24" fillId="2" borderId="0" xfId="1" applyFont="1" applyFill="1" applyAlignment="1" applyProtection="1">
      <alignment horizontal="center" vertical="center"/>
    </xf>
    <xf numFmtId="0" fontId="7" fillId="4" borderId="0" xfId="0" applyFont="1" applyFill="1" applyAlignment="1">
      <alignment horizontal="center" vertical="center"/>
    </xf>
    <xf numFmtId="4" fontId="15" fillId="0" borderId="7" xfId="0" applyNumberFormat="1" applyFont="1" applyBorder="1" applyAlignment="1"/>
    <xf numFmtId="4" fontId="3" fillId="0" borderId="7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0" fillId="4" borderId="20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B309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Obrázek 1" descr="C:\KrosData\System\Temp\radDB309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0"/>
  <sheetViews>
    <sheetView showGridLines="0" tabSelected="1" zoomScaleNormal="100" workbookViewId="0">
      <pane ySplit="1" topLeftCell="A99" activePane="bottomLeft" state="frozen"/>
      <selection pane="bottomLeft" activeCell="R160" sqref="R16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7.5" customWidth="1"/>
    <col min="31" max="31" width="16.33203125" customWidth="1"/>
    <col min="44" max="65" width="9.33203125" hidden="1" customWidth="1"/>
  </cols>
  <sheetData>
    <row r="1" spans="1:66" ht="21.75" customHeight="1">
      <c r="A1" s="110"/>
      <c r="B1" s="107"/>
      <c r="C1" s="107"/>
      <c r="D1" s="108" t="s">
        <v>0</v>
      </c>
      <c r="E1" s="107"/>
      <c r="F1" s="109" t="s">
        <v>111</v>
      </c>
      <c r="G1" s="109"/>
      <c r="H1" s="159" t="s">
        <v>112</v>
      </c>
      <c r="I1" s="159"/>
      <c r="J1" s="159"/>
      <c r="K1" s="159"/>
      <c r="L1" s="109" t="s">
        <v>113</v>
      </c>
      <c r="M1" s="107"/>
      <c r="N1" s="107"/>
      <c r="O1" s="108" t="s">
        <v>42</v>
      </c>
      <c r="P1" s="107"/>
      <c r="Q1" s="107"/>
      <c r="R1" s="107"/>
      <c r="S1" s="109" t="s">
        <v>114</v>
      </c>
      <c r="T1" s="109"/>
      <c r="U1" s="110"/>
      <c r="V1" s="110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ht="36.950000000000003" customHeight="1">
      <c r="C2" s="150" t="s">
        <v>3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S2" s="160" t="s">
        <v>4</v>
      </c>
      <c r="T2" s="151"/>
      <c r="U2" s="151"/>
      <c r="V2" s="151"/>
      <c r="W2" s="151"/>
      <c r="X2" s="151"/>
      <c r="Y2" s="151"/>
      <c r="Z2" s="151"/>
      <c r="AA2" s="151"/>
      <c r="AB2" s="151"/>
      <c r="AC2" s="151"/>
      <c r="AT2" s="7" t="s">
        <v>39</v>
      </c>
    </row>
    <row r="3" spans="1:66" ht="6.9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AT3" s="7" t="s">
        <v>43</v>
      </c>
    </row>
    <row r="4" spans="1:66" ht="36.950000000000003" customHeight="1">
      <c r="B4" s="11"/>
      <c r="C4" s="131" t="s">
        <v>44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3"/>
      <c r="T4" s="14" t="s">
        <v>5</v>
      </c>
      <c r="AT4" s="7" t="s">
        <v>2</v>
      </c>
    </row>
    <row r="5" spans="1:66" ht="6.9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</row>
    <row r="6" spans="1:66" s="1" customFormat="1" ht="35.25" customHeight="1">
      <c r="B6" s="19"/>
      <c r="C6" s="20"/>
      <c r="D6" s="16" t="s">
        <v>6</v>
      </c>
      <c r="E6" s="20"/>
      <c r="F6" s="153" t="s">
        <v>133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20"/>
      <c r="R6" s="21"/>
    </row>
    <row r="7" spans="1:66" s="1" customFormat="1" ht="14.45" customHeight="1">
      <c r="B7" s="19"/>
      <c r="C7" s="20"/>
      <c r="D7" s="17" t="s">
        <v>7</v>
      </c>
      <c r="E7" s="20"/>
      <c r="F7" s="15" t="s">
        <v>1</v>
      </c>
      <c r="G7" s="20"/>
      <c r="H7" s="20"/>
      <c r="I7" s="20"/>
      <c r="J7" s="20"/>
      <c r="K7" s="20"/>
      <c r="L7" s="20"/>
      <c r="M7" s="17" t="s">
        <v>8</v>
      </c>
      <c r="N7" s="20"/>
      <c r="O7" s="15" t="s">
        <v>1</v>
      </c>
      <c r="P7" s="20"/>
      <c r="Q7" s="20"/>
      <c r="R7" s="21"/>
    </row>
    <row r="8" spans="1:66" s="1" customFormat="1" ht="14.45" customHeight="1">
      <c r="B8" s="19"/>
      <c r="C8" s="20"/>
      <c r="D8" s="17" t="s">
        <v>10</v>
      </c>
      <c r="E8" s="20"/>
      <c r="F8" s="15" t="s">
        <v>116</v>
      </c>
      <c r="G8" s="20"/>
      <c r="H8" s="20"/>
      <c r="I8" s="20"/>
      <c r="J8" s="20"/>
      <c r="K8" s="20"/>
      <c r="L8" s="20"/>
      <c r="M8" s="17" t="s">
        <v>11</v>
      </c>
      <c r="N8" s="20"/>
      <c r="O8" s="154"/>
      <c r="P8" s="132"/>
      <c r="Q8" s="20"/>
      <c r="R8" s="21"/>
    </row>
    <row r="9" spans="1:66" s="1" customFormat="1" ht="10.9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</row>
    <row r="10" spans="1:66" s="1" customFormat="1" ht="14.45" customHeight="1">
      <c r="B10" s="19"/>
      <c r="C10" s="20"/>
      <c r="D10" s="17" t="s">
        <v>12</v>
      </c>
      <c r="E10" s="20"/>
      <c r="F10" s="20"/>
      <c r="G10" s="20"/>
      <c r="H10" s="20"/>
      <c r="I10" s="20"/>
      <c r="J10" s="20"/>
      <c r="K10" s="20"/>
      <c r="L10" s="20"/>
      <c r="M10" s="17" t="s">
        <v>13</v>
      </c>
      <c r="N10" s="20"/>
      <c r="O10" s="144"/>
      <c r="P10" s="132"/>
      <c r="Q10" s="20"/>
      <c r="R10" s="21"/>
    </row>
    <row r="11" spans="1:66" s="1" customFormat="1" ht="18" customHeight="1">
      <c r="B11" s="19"/>
      <c r="C11" s="20"/>
      <c r="D11" s="20"/>
      <c r="E11" s="15"/>
      <c r="F11" s="20"/>
      <c r="G11" s="20"/>
      <c r="H11" s="20"/>
      <c r="I11" s="20"/>
      <c r="J11" s="20"/>
      <c r="K11" s="20"/>
      <c r="L11" s="20"/>
      <c r="M11" s="17" t="s">
        <v>14</v>
      </c>
      <c r="N11" s="20"/>
      <c r="O11" s="144"/>
      <c r="P11" s="132"/>
      <c r="Q11" s="20"/>
      <c r="R11" s="21"/>
    </row>
    <row r="12" spans="1:66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66" s="1" customFormat="1" ht="14.45" customHeight="1">
      <c r="B13" s="19"/>
      <c r="C13" s="20"/>
      <c r="D13" s="17" t="s">
        <v>15</v>
      </c>
      <c r="E13" s="20"/>
      <c r="F13" s="20"/>
      <c r="G13" s="20"/>
      <c r="H13" s="20"/>
      <c r="I13" s="20"/>
      <c r="J13" s="20"/>
      <c r="K13" s="20"/>
      <c r="L13" s="20"/>
      <c r="M13" s="17" t="s">
        <v>13</v>
      </c>
      <c r="N13" s="20"/>
      <c r="O13" s="143"/>
      <c r="P13" s="132"/>
      <c r="Q13" s="20"/>
      <c r="R13" s="21"/>
    </row>
    <row r="14" spans="1:66" s="1" customFormat="1" ht="18" customHeight="1">
      <c r="B14" s="19"/>
      <c r="C14" s="20"/>
      <c r="D14" s="20"/>
      <c r="E14" s="143"/>
      <c r="F14" s="132"/>
      <c r="G14" s="132"/>
      <c r="H14" s="132"/>
      <c r="I14" s="132"/>
      <c r="J14" s="132"/>
      <c r="K14" s="132"/>
      <c r="L14" s="132"/>
      <c r="M14" s="17" t="s">
        <v>14</v>
      </c>
      <c r="N14" s="20"/>
      <c r="O14" s="143"/>
      <c r="P14" s="132"/>
      <c r="Q14" s="20"/>
      <c r="R14" s="21"/>
    </row>
    <row r="15" spans="1:66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</row>
    <row r="16" spans="1:66" s="1" customFormat="1" ht="14.45" customHeight="1">
      <c r="B16" s="19"/>
      <c r="C16" s="20"/>
      <c r="D16" s="17" t="s">
        <v>16</v>
      </c>
      <c r="E16" s="20"/>
      <c r="F16" s="20"/>
      <c r="G16" s="20"/>
      <c r="H16" s="20"/>
      <c r="I16" s="20"/>
      <c r="J16" s="20"/>
      <c r="K16" s="20"/>
      <c r="L16" s="20"/>
      <c r="M16" s="17" t="s">
        <v>13</v>
      </c>
      <c r="N16" s="20"/>
      <c r="O16" s="144"/>
      <c r="P16" s="132"/>
      <c r="Q16" s="20"/>
      <c r="R16" s="21"/>
    </row>
    <row r="17" spans="2:18" s="1" customFormat="1" ht="18" customHeight="1">
      <c r="B17" s="19"/>
      <c r="C17" s="20"/>
      <c r="D17" s="20"/>
      <c r="E17" s="15"/>
      <c r="F17" s="20"/>
      <c r="G17" s="20"/>
      <c r="H17" s="20"/>
      <c r="I17" s="20"/>
      <c r="J17" s="20"/>
      <c r="K17" s="20"/>
      <c r="L17" s="20"/>
      <c r="M17" s="17" t="s">
        <v>14</v>
      </c>
      <c r="N17" s="20"/>
      <c r="O17" s="144"/>
      <c r="P17" s="132"/>
      <c r="Q17" s="20"/>
      <c r="R17" s="21"/>
    </row>
    <row r="18" spans="2:18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19" spans="2:18" s="1" customFormat="1" ht="14.45" customHeight="1">
      <c r="B19" s="19"/>
      <c r="C19" s="20"/>
      <c r="D19" s="17" t="s">
        <v>17</v>
      </c>
      <c r="E19" s="20"/>
      <c r="F19" s="20"/>
      <c r="G19" s="20"/>
      <c r="H19" s="20"/>
      <c r="I19" s="20"/>
      <c r="J19" s="20"/>
      <c r="K19" s="20"/>
      <c r="L19" s="20"/>
      <c r="M19" s="17" t="s">
        <v>13</v>
      </c>
      <c r="N19" s="20"/>
      <c r="O19" s="144" t="s">
        <v>1</v>
      </c>
      <c r="P19" s="132"/>
      <c r="Q19" s="20"/>
      <c r="R19" s="21"/>
    </row>
    <row r="20" spans="2:18" s="1" customFormat="1" ht="18" customHeight="1">
      <c r="B20" s="19"/>
      <c r="C20" s="20"/>
      <c r="D20" s="20"/>
      <c r="E20" s="15"/>
      <c r="F20" s="20"/>
      <c r="G20" s="20"/>
      <c r="H20" s="20"/>
      <c r="I20" s="20"/>
      <c r="J20" s="20"/>
      <c r="K20" s="20"/>
      <c r="L20" s="20"/>
      <c r="M20" s="17" t="s">
        <v>14</v>
      </c>
      <c r="N20" s="20"/>
      <c r="O20" s="144" t="s">
        <v>1</v>
      </c>
      <c r="P20" s="132"/>
      <c r="Q20" s="20"/>
      <c r="R20" s="21"/>
    </row>
    <row r="21" spans="2:18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</row>
    <row r="22" spans="2:18" s="1" customFormat="1" ht="14.45" customHeight="1">
      <c r="B22" s="19"/>
      <c r="C22" s="20"/>
      <c r="D22" s="17" t="s">
        <v>18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2:18" s="1" customFormat="1" ht="22.5" customHeight="1">
      <c r="B23" s="19"/>
      <c r="C23" s="20"/>
      <c r="D23" s="20"/>
      <c r="E23" s="139" t="s">
        <v>1</v>
      </c>
      <c r="F23" s="132"/>
      <c r="G23" s="132"/>
      <c r="H23" s="132"/>
      <c r="I23" s="132"/>
      <c r="J23" s="132"/>
      <c r="K23" s="132"/>
      <c r="L23" s="132"/>
      <c r="M23" s="20"/>
      <c r="N23" s="20"/>
      <c r="O23" s="20"/>
      <c r="P23" s="20"/>
      <c r="Q23" s="20"/>
      <c r="R23" s="21"/>
    </row>
    <row r="24" spans="2:18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2:18" s="1" customFormat="1" ht="6.95" customHeight="1">
      <c r="B25" s="19"/>
      <c r="C25" s="20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0"/>
      <c r="R25" s="21"/>
    </row>
    <row r="26" spans="2:18" s="1" customFormat="1" ht="14.45" customHeight="1">
      <c r="B26" s="19"/>
      <c r="C26" s="20"/>
      <c r="D26" s="51" t="s">
        <v>45</v>
      </c>
      <c r="E26" s="20"/>
      <c r="F26" s="20"/>
      <c r="G26" s="20"/>
      <c r="H26" s="20"/>
      <c r="I26" s="20"/>
      <c r="J26" s="20"/>
      <c r="K26" s="20"/>
      <c r="L26" s="20"/>
      <c r="M26" s="140">
        <f>N87</f>
        <v>0</v>
      </c>
      <c r="N26" s="132"/>
      <c r="O26" s="132"/>
      <c r="P26" s="132"/>
      <c r="Q26" s="20"/>
      <c r="R26" s="21"/>
    </row>
    <row r="27" spans="2:18" s="1" customFormat="1" ht="14.45" customHeight="1">
      <c r="B27" s="19"/>
      <c r="C27" s="20"/>
      <c r="D27" s="18" t="s">
        <v>40</v>
      </c>
      <c r="E27" s="20"/>
      <c r="F27" s="20"/>
      <c r="G27" s="20"/>
      <c r="H27" s="20"/>
      <c r="I27" s="20"/>
      <c r="J27" s="20"/>
      <c r="K27" s="20"/>
      <c r="L27" s="20"/>
      <c r="M27" s="140">
        <f>N95</f>
        <v>0</v>
      </c>
      <c r="N27" s="132"/>
      <c r="O27" s="132"/>
      <c r="P27" s="132"/>
      <c r="Q27" s="20"/>
      <c r="R27" s="21"/>
    </row>
    <row r="28" spans="2:18" s="1" customFormat="1" ht="6.95" customHeight="1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2:18" s="1" customFormat="1" ht="25.35" customHeight="1">
      <c r="B29" s="19"/>
      <c r="C29" s="20"/>
      <c r="D29" s="52" t="s">
        <v>19</v>
      </c>
      <c r="E29" s="20"/>
      <c r="F29" s="20"/>
      <c r="G29" s="20"/>
      <c r="H29" s="20"/>
      <c r="I29" s="20"/>
      <c r="J29" s="20"/>
      <c r="K29" s="20"/>
      <c r="L29" s="20"/>
      <c r="M29" s="141">
        <f>ROUND(M26+M27,2)</f>
        <v>0</v>
      </c>
      <c r="N29" s="132"/>
      <c r="O29" s="132"/>
      <c r="P29" s="132"/>
      <c r="Q29" s="20"/>
      <c r="R29" s="21"/>
    </row>
    <row r="30" spans="2:18" s="1" customFormat="1" ht="6.95" customHeight="1">
      <c r="B30" s="19"/>
      <c r="C30" s="20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0"/>
      <c r="R30" s="21"/>
    </row>
    <row r="31" spans="2:18" s="1" customFormat="1" ht="14.45" customHeight="1">
      <c r="B31" s="19"/>
      <c r="C31" s="20"/>
      <c r="D31" s="22" t="s">
        <v>20</v>
      </c>
      <c r="E31" s="22" t="s">
        <v>21</v>
      </c>
      <c r="F31" s="23">
        <v>0.21</v>
      </c>
      <c r="G31" s="53" t="s">
        <v>22</v>
      </c>
      <c r="H31" s="142">
        <f>M29</f>
        <v>0</v>
      </c>
      <c r="I31" s="132"/>
      <c r="J31" s="132"/>
      <c r="K31" s="20"/>
      <c r="L31" s="20"/>
      <c r="M31" s="142">
        <f>H31*F31</f>
        <v>0</v>
      </c>
      <c r="N31" s="132"/>
      <c r="O31" s="132"/>
      <c r="P31" s="132"/>
      <c r="Q31" s="20"/>
      <c r="R31" s="21"/>
    </row>
    <row r="32" spans="2:18" s="1" customFormat="1" ht="14.45" customHeight="1">
      <c r="B32" s="19"/>
      <c r="C32" s="20"/>
      <c r="D32" s="20"/>
      <c r="E32" s="22" t="s">
        <v>23</v>
      </c>
      <c r="F32" s="23">
        <v>0.15</v>
      </c>
      <c r="G32" s="53" t="s">
        <v>22</v>
      </c>
      <c r="H32" s="142">
        <f>(SUM(BF95:BF102)+SUM(BF119:BF159))</f>
        <v>0</v>
      </c>
      <c r="I32" s="132"/>
      <c r="J32" s="132"/>
      <c r="K32" s="20"/>
      <c r="L32" s="20"/>
      <c r="M32" s="142">
        <f>ROUND((SUM(BF95:BF102)+SUM(BF119:BF159)), 2)*F32</f>
        <v>0</v>
      </c>
      <c r="N32" s="132"/>
      <c r="O32" s="132"/>
      <c r="P32" s="132"/>
      <c r="Q32" s="20"/>
      <c r="R32" s="21"/>
    </row>
    <row r="33" spans="2:18" s="1" customFormat="1" ht="14.45" hidden="1" customHeight="1">
      <c r="B33" s="19"/>
      <c r="C33" s="20"/>
      <c r="D33" s="20"/>
      <c r="E33" s="22" t="s">
        <v>24</v>
      </c>
      <c r="F33" s="23">
        <v>0.21</v>
      </c>
      <c r="G33" s="53" t="s">
        <v>22</v>
      </c>
      <c r="H33" s="142">
        <f>(SUM(BG95:BG102)+SUM(BG119:BG159))</f>
        <v>0</v>
      </c>
      <c r="I33" s="132"/>
      <c r="J33" s="132"/>
      <c r="K33" s="20"/>
      <c r="L33" s="20"/>
      <c r="M33" s="142">
        <v>0</v>
      </c>
      <c r="N33" s="132"/>
      <c r="O33" s="132"/>
      <c r="P33" s="132"/>
      <c r="Q33" s="20"/>
      <c r="R33" s="21"/>
    </row>
    <row r="34" spans="2:18" s="1" customFormat="1" ht="14.45" hidden="1" customHeight="1">
      <c r="B34" s="19"/>
      <c r="C34" s="20"/>
      <c r="D34" s="20"/>
      <c r="E34" s="22" t="s">
        <v>25</v>
      </c>
      <c r="F34" s="23">
        <v>0.15</v>
      </c>
      <c r="G34" s="53" t="s">
        <v>22</v>
      </c>
      <c r="H34" s="142">
        <f>(SUM(BH95:BH102)+SUM(BH119:BH159))</f>
        <v>0</v>
      </c>
      <c r="I34" s="132"/>
      <c r="J34" s="132"/>
      <c r="K34" s="20"/>
      <c r="L34" s="20"/>
      <c r="M34" s="142">
        <v>0</v>
      </c>
      <c r="N34" s="132"/>
      <c r="O34" s="132"/>
      <c r="P34" s="132"/>
      <c r="Q34" s="20"/>
      <c r="R34" s="21"/>
    </row>
    <row r="35" spans="2:18" s="1" customFormat="1" ht="14.45" hidden="1" customHeight="1">
      <c r="B35" s="19"/>
      <c r="C35" s="20"/>
      <c r="D35" s="20"/>
      <c r="E35" s="22" t="s">
        <v>26</v>
      </c>
      <c r="F35" s="23">
        <v>0</v>
      </c>
      <c r="G35" s="53" t="s">
        <v>22</v>
      </c>
      <c r="H35" s="142">
        <f>(SUM(BI95:BI102)+SUM(BI119:BI159))</f>
        <v>0</v>
      </c>
      <c r="I35" s="132"/>
      <c r="J35" s="132"/>
      <c r="K35" s="20"/>
      <c r="L35" s="20"/>
      <c r="M35" s="142">
        <v>0</v>
      </c>
      <c r="N35" s="132"/>
      <c r="O35" s="132"/>
      <c r="P35" s="132"/>
      <c r="Q35" s="20"/>
      <c r="R35" s="21"/>
    </row>
    <row r="36" spans="2:18" s="1" customFormat="1" ht="6.95" customHeight="1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</row>
    <row r="37" spans="2:18" s="1" customFormat="1" ht="25.35" customHeight="1">
      <c r="B37" s="19"/>
      <c r="C37" s="50"/>
      <c r="D37" s="54" t="s">
        <v>27</v>
      </c>
      <c r="E37" s="41"/>
      <c r="F37" s="41"/>
      <c r="G37" s="55" t="s">
        <v>28</v>
      </c>
      <c r="H37" s="56" t="s">
        <v>29</v>
      </c>
      <c r="I37" s="41"/>
      <c r="J37" s="41"/>
      <c r="K37" s="41"/>
      <c r="L37" s="145">
        <f>SUM(M29:M35)</f>
        <v>0</v>
      </c>
      <c r="M37" s="146"/>
      <c r="N37" s="146"/>
      <c r="O37" s="146"/>
      <c r="P37" s="147"/>
      <c r="Q37" s="50"/>
      <c r="R37" s="21"/>
    </row>
    <row r="38" spans="2:18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</row>
    <row r="39" spans="2:18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2:18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</row>
    <row r="41" spans="2:18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</row>
    <row r="42" spans="2:18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</row>
    <row r="43" spans="2:18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</row>
    <row r="44" spans="2:18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</row>
    <row r="45" spans="2:18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</row>
    <row r="46" spans="2:18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</row>
    <row r="47" spans="2:18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</row>
    <row r="48" spans="2:18"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</row>
    <row r="49" spans="2:18"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</row>
    <row r="50" spans="2:18" s="1" customFormat="1" ht="15">
      <c r="B50" s="19"/>
      <c r="C50" s="20"/>
      <c r="D50" s="25" t="s">
        <v>30</v>
      </c>
      <c r="E50" s="26"/>
      <c r="F50" s="26"/>
      <c r="G50" s="26"/>
      <c r="H50" s="27"/>
      <c r="I50" s="20"/>
      <c r="J50" s="25" t="s">
        <v>31</v>
      </c>
      <c r="K50" s="26"/>
      <c r="L50" s="26"/>
      <c r="M50" s="26"/>
      <c r="N50" s="26"/>
      <c r="O50" s="26"/>
      <c r="P50" s="27"/>
      <c r="Q50" s="20"/>
      <c r="R50" s="21"/>
    </row>
    <row r="51" spans="2:18">
      <c r="B51" s="11"/>
      <c r="C51" s="12"/>
      <c r="D51" s="28"/>
      <c r="E51" s="12"/>
      <c r="F51" s="12"/>
      <c r="G51" s="12"/>
      <c r="H51" s="29"/>
      <c r="I51" s="12"/>
      <c r="J51" s="28"/>
      <c r="K51" s="12"/>
      <c r="L51" s="12"/>
      <c r="M51" s="12"/>
      <c r="N51" s="12"/>
      <c r="O51" s="12"/>
      <c r="P51" s="29"/>
      <c r="Q51" s="12"/>
      <c r="R51" s="13"/>
    </row>
    <row r="52" spans="2:18">
      <c r="B52" s="11"/>
      <c r="C52" s="12"/>
      <c r="D52" s="28"/>
      <c r="E52" s="12"/>
      <c r="F52" s="12"/>
      <c r="G52" s="12"/>
      <c r="H52" s="29"/>
      <c r="I52" s="12"/>
      <c r="J52" s="28"/>
      <c r="K52" s="12"/>
      <c r="L52" s="12"/>
      <c r="M52" s="12"/>
      <c r="N52" s="12"/>
      <c r="O52" s="12"/>
      <c r="P52" s="29"/>
      <c r="Q52" s="12"/>
      <c r="R52" s="13"/>
    </row>
    <row r="53" spans="2:18">
      <c r="B53" s="11"/>
      <c r="C53" s="12"/>
      <c r="D53" s="28"/>
      <c r="E53" s="12"/>
      <c r="F53" s="12"/>
      <c r="G53" s="12"/>
      <c r="H53" s="29"/>
      <c r="I53" s="12"/>
      <c r="J53" s="28"/>
      <c r="K53" s="12"/>
      <c r="L53" s="12"/>
      <c r="M53" s="12"/>
      <c r="N53" s="12"/>
      <c r="O53" s="12"/>
      <c r="P53" s="29"/>
      <c r="Q53" s="12"/>
      <c r="R53" s="13"/>
    </row>
    <row r="54" spans="2:18">
      <c r="B54" s="11"/>
      <c r="C54" s="12"/>
      <c r="D54" s="28"/>
      <c r="E54" s="12"/>
      <c r="F54" s="12"/>
      <c r="G54" s="12"/>
      <c r="H54" s="29"/>
      <c r="I54" s="12"/>
      <c r="J54" s="28"/>
      <c r="K54" s="12"/>
      <c r="L54" s="12"/>
      <c r="M54" s="12"/>
      <c r="N54" s="12"/>
      <c r="O54" s="12"/>
      <c r="P54" s="29"/>
      <c r="Q54" s="12"/>
      <c r="R54" s="13"/>
    </row>
    <row r="55" spans="2:18">
      <c r="B55" s="11"/>
      <c r="C55" s="12"/>
      <c r="D55" s="28"/>
      <c r="E55" s="12"/>
      <c r="F55" s="12"/>
      <c r="G55" s="12"/>
      <c r="H55" s="29"/>
      <c r="I55" s="12"/>
      <c r="J55" s="28"/>
      <c r="K55" s="12"/>
      <c r="L55" s="12"/>
      <c r="M55" s="12"/>
      <c r="N55" s="12"/>
      <c r="O55" s="12"/>
      <c r="P55" s="29"/>
      <c r="Q55" s="12"/>
      <c r="R55" s="13"/>
    </row>
    <row r="56" spans="2:18">
      <c r="B56" s="11"/>
      <c r="C56" s="12"/>
      <c r="D56" s="28"/>
      <c r="E56" s="12"/>
      <c r="F56" s="12"/>
      <c r="G56" s="12"/>
      <c r="H56" s="29"/>
      <c r="I56" s="12"/>
      <c r="J56" s="28"/>
      <c r="K56" s="12"/>
      <c r="L56" s="12"/>
      <c r="M56" s="12"/>
      <c r="N56" s="12"/>
      <c r="O56" s="12"/>
      <c r="P56" s="29"/>
      <c r="Q56" s="12"/>
      <c r="R56" s="13"/>
    </row>
    <row r="57" spans="2:18">
      <c r="B57" s="11"/>
      <c r="C57" s="12"/>
      <c r="D57" s="28"/>
      <c r="E57" s="12"/>
      <c r="F57" s="12"/>
      <c r="G57" s="12"/>
      <c r="H57" s="29"/>
      <c r="I57" s="12"/>
      <c r="J57" s="28"/>
      <c r="K57" s="12"/>
      <c r="L57" s="12"/>
      <c r="M57" s="12"/>
      <c r="N57" s="12"/>
      <c r="O57" s="12"/>
      <c r="P57" s="29"/>
      <c r="Q57" s="12"/>
      <c r="R57" s="13"/>
    </row>
    <row r="58" spans="2:18">
      <c r="B58" s="11"/>
      <c r="C58" s="12"/>
      <c r="D58" s="28"/>
      <c r="E58" s="12"/>
      <c r="F58" s="12"/>
      <c r="G58" s="12"/>
      <c r="H58" s="29"/>
      <c r="I58" s="12"/>
      <c r="J58" s="28"/>
      <c r="K58" s="12"/>
      <c r="L58" s="12"/>
      <c r="M58" s="12"/>
      <c r="N58" s="12"/>
      <c r="O58" s="12"/>
      <c r="P58" s="29"/>
      <c r="Q58" s="12"/>
      <c r="R58" s="13"/>
    </row>
    <row r="59" spans="2:18" s="1" customFormat="1" ht="15">
      <c r="B59" s="19"/>
      <c r="C59" s="20"/>
      <c r="D59" s="30" t="s">
        <v>32</v>
      </c>
      <c r="E59" s="31"/>
      <c r="F59" s="31"/>
      <c r="G59" s="32" t="s">
        <v>33</v>
      </c>
      <c r="H59" s="33"/>
      <c r="I59" s="20"/>
      <c r="J59" s="30" t="s">
        <v>32</v>
      </c>
      <c r="K59" s="31"/>
      <c r="L59" s="31"/>
      <c r="M59" s="31"/>
      <c r="N59" s="32" t="s">
        <v>33</v>
      </c>
      <c r="O59" s="31"/>
      <c r="P59" s="33"/>
      <c r="Q59" s="20"/>
      <c r="R59" s="21"/>
    </row>
    <row r="60" spans="2:18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</row>
    <row r="61" spans="2:18" s="1" customFormat="1" ht="15">
      <c r="B61" s="19"/>
      <c r="C61" s="20"/>
      <c r="D61" s="25" t="s">
        <v>34</v>
      </c>
      <c r="E61" s="26"/>
      <c r="F61" s="26"/>
      <c r="G61" s="26"/>
      <c r="H61" s="27"/>
      <c r="I61" s="20"/>
      <c r="J61" s="25" t="s">
        <v>35</v>
      </c>
      <c r="K61" s="26"/>
      <c r="L61" s="26"/>
      <c r="M61" s="26"/>
      <c r="N61" s="26"/>
      <c r="O61" s="26"/>
      <c r="P61" s="27"/>
      <c r="Q61" s="20"/>
      <c r="R61" s="21"/>
    </row>
    <row r="62" spans="2:18">
      <c r="B62" s="11"/>
      <c r="C62" s="12"/>
      <c r="D62" s="28"/>
      <c r="E62" s="12"/>
      <c r="F62" s="12"/>
      <c r="G62" s="12"/>
      <c r="H62" s="29"/>
      <c r="I62" s="12"/>
      <c r="J62" s="28"/>
      <c r="K62" s="12"/>
      <c r="L62" s="12"/>
      <c r="M62" s="12"/>
      <c r="N62" s="12"/>
      <c r="O62" s="12"/>
      <c r="P62" s="29"/>
      <c r="Q62" s="12"/>
      <c r="R62" s="13"/>
    </row>
    <row r="63" spans="2:18">
      <c r="B63" s="11"/>
      <c r="C63" s="12"/>
      <c r="D63" s="28"/>
      <c r="E63" s="12"/>
      <c r="F63" s="12"/>
      <c r="G63" s="12"/>
      <c r="H63" s="29"/>
      <c r="I63" s="12"/>
      <c r="J63" s="28"/>
      <c r="K63" s="12"/>
      <c r="L63" s="12"/>
      <c r="M63" s="12"/>
      <c r="N63" s="12"/>
      <c r="O63" s="12"/>
      <c r="P63" s="29"/>
      <c r="Q63" s="12"/>
      <c r="R63" s="13"/>
    </row>
    <row r="64" spans="2:18">
      <c r="B64" s="11"/>
      <c r="C64" s="12"/>
      <c r="D64" s="28"/>
      <c r="E64" s="12"/>
      <c r="F64" s="12"/>
      <c r="G64" s="12"/>
      <c r="H64" s="29"/>
      <c r="I64" s="12"/>
      <c r="J64" s="28"/>
      <c r="K64" s="12"/>
      <c r="L64" s="12"/>
      <c r="M64" s="12"/>
      <c r="N64" s="12"/>
      <c r="O64" s="12"/>
      <c r="P64" s="29"/>
      <c r="Q64" s="12"/>
      <c r="R64" s="13"/>
    </row>
    <row r="65" spans="2:18">
      <c r="B65" s="11"/>
      <c r="C65" s="12"/>
      <c r="D65" s="28"/>
      <c r="E65" s="12"/>
      <c r="F65" s="12"/>
      <c r="G65" s="12"/>
      <c r="H65" s="29"/>
      <c r="I65" s="12"/>
      <c r="J65" s="28"/>
      <c r="K65" s="12"/>
      <c r="L65" s="12"/>
      <c r="M65" s="12"/>
      <c r="N65" s="12"/>
      <c r="O65" s="12"/>
      <c r="P65" s="29"/>
      <c r="Q65" s="12"/>
      <c r="R65" s="13"/>
    </row>
    <row r="66" spans="2:18">
      <c r="B66" s="11"/>
      <c r="C66" s="12"/>
      <c r="D66" s="28"/>
      <c r="E66" s="12"/>
      <c r="F66" s="12"/>
      <c r="G66" s="12"/>
      <c r="H66" s="29"/>
      <c r="I66" s="12"/>
      <c r="J66" s="28"/>
      <c r="K66" s="12"/>
      <c r="L66" s="12"/>
      <c r="M66" s="12"/>
      <c r="N66" s="12"/>
      <c r="O66" s="12"/>
      <c r="P66" s="29"/>
      <c r="Q66" s="12"/>
      <c r="R66" s="13"/>
    </row>
    <row r="67" spans="2:18">
      <c r="B67" s="11"/>
      <c r="C67" s="12"/>
      <c r="D67" s="28"/>
      <c r="E67" s="12"/>
      <c r="F67" s="12"/>
      <c r="G67" s="12"/>
      <c r="H67" s="29"/>
      <c r="I67" s="12"/>
      <c r="J67" s="28"/>
      <c r="K67" s="12"/>
      <c r="L67" s="12"/>
      <c r="M67" s="12"/>
      <c r="N67" s="12"/>
      <c r="O67" s="12"/>
      <c r="P67" s="29"/>
      <c r="Q67" s="12"/>
      <c r="R67" s="13"/>
    </row>
    <row r="68" spans="2:18">
      <c r="B68" s="11"/>
      <c r="C68" s="12"/>
      <c r="D68" s="28"/>
      <c r="E68" s="12"/>
      <c r="F68" s="12"/>
      <c r="G68" s="12"/>
      <c r="H68" s="29"/>
      <c r="I68" s="12"/>
      <c r="J68" s="28"/>
      <c r="K68" s="12"/>
      <c r="L68" s="12"/>
      <c r="M68" s="12"/>
      <c r="N68" s="12"/>
      <c r="O68" s="12"/>
      <c r="P68" s="29"/>
      <c r="Q68" s="12"/>
      <c r="R68" s="13"/>
    </row>
    <row r="69" spans="2:18">
      <c r="B69" s="11"/>
      <c r="C69" s="12"/>
      <c r="D69" s="28"/>
      <c r="E69" s="12"/>
      <c r="F69" s="12"/>
      <c r="G69" s="12"/>
      <c r="H69" s="29"/>
      <c r="I69" s="12"/>
      <c r="J69" s="28"/>
      <c r="K69" s="12"/>
      <c r="L69" s="12"/>
      <c r="M69" s="12"/>
      <c r="N69" s="12"/>
      <c r="O69" s="12"/>
      <c r="P69" s="29"/>
      <c r="Q69" s="12"/>
      <c r="R69" s="13"/>
    </row>
    <row r="70" spans="2:18" s="1" customFormat="1" ht="15">
      <c r="B70" s="19"/>
      <c r="C70" s="20"/>
      <c r="D70" s="30" t="s">
        <v>32</v>
      </c>
      <c r="E70" s="31"/>
      <c r="F70" s="31"/>
      <c r="G70" s="32" t="s">
        <v>33</v>
      </c>
      <c r="H70" s="33"/>
      <c r="I70" s="20"/>
      <c r="J70" s="30" t="s">
        <v>32</v>
      </c>
      <c r="K70" s="31"/>
      <c r="L70" s="31"/>
      <c r="M70" s="31"/>
      <c r="N70" s="32" t="s">
        <v>33</v>
      </c>
      <c r="O70" s="31"/>
      <c r="P70" s="33"/>
      <c r="Q70" s="20"/>
      <c r="R70" s="21"/>
    </row>
    <row r="71" spans="2:18" s="1" customFormat="1" ht="14.45" customHeight="1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5" spans="2:18" s="1" customFormat="1" ht="6.95" customHeight="1"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9"/>
    </row>
    <row r="76" spans="2:18" s="1" customFormat="1" ht="36.950000000000003" customHeight="1">
      <c r="B76" s="19"/>
      <c r="C76" s="131" t="s">
        <v>46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21"/>
    </row>
    <row r="77" spans="2:18" s="1" customFormat="1" ht="6.95" customHeight="1"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1"/>
    </row>
    <row r="78" spans="2:18" s="1" customFormat="1" ht="36.950000000000003" customHeight="1">
      <c r="B78" s="19"/>
      <c r="C78" s="40" t="s">
        <v>6</v>
      </c>
      <c r="D78" s="20"/>
      <c r="E78" s="20"/>
      <c r="F78" s="133" t="str">
        <f>F6</f>
        <v>Chodníky Zásmuky - před a pod školou + část u parku</v>
      </c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20"/>
      <c r="R78" s="21"/>
    </row>
    <row r="79" spans="2:18" s="1" customFormat="1" ht="6.95" customHeight="1"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1"/>
    </row>
    <row r="80" spans="2:18" s="1" customFormat="1" ht="18" customHeight="1">
      <c r="B80" s="19"/>
      <c r="C80" s="17" t="s">
        <v>10</v>
      </c>
      <c r="D80" s="20"/>
      <c r="E80" s="20"/>
      <c r="F80" s="15" t="str">
        <f>F8</f>
        <v>Zásmuky</v>
      </c>
      <c r="G80" s="20"/>
      <c r="H80" s="20"/>
      <c r="I80" s="20"/>
      <c r="J80" s="20"/>
      <c r="K80" s="17" t="s">
        <v>11</v>
      </c>
      <c r="L80" s="20"/>
      <c r="M80" s="155" t="str">
        <f>IF(O8="","",O8)</f>
        <v/>
      </c>
      <c r="N80" s="132"/>
      <c r="O80" s="132"/>
      <c r="P80" s="132"/>
      <c r="Q80" s="20"/>
      <c r="R80" s="21"/>
    </row>
    <row r="81" spans="2:65" s="1" customFormat="1" ht="6.95" customHeight="1">
      <c r="B81" s="19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1"/>
    </row>
    <row r="82" spans="2:65" s="1" customFormat="1" ht="15">
      <c r="B82" s="19"/>
      <c r="C82" s="17" t="s">
        <v>12</v>
      </c>
      <c r="D82" s="20"/>
      <c r="E82" s="20"/>
      <c r="F82" s="15">
        <f>E11</f>
        <v>0</v>
      </c>
      <c r="G82" s="20"/>
      <c r="H82" s="20"/>
      <c r="I82" s="20"/>
      <c r="J82" s="20"/>
      <c r="K82" s="17" t="s">
        <v>16</v>
      </c>
      <c r="L82" s="20"/>
      <c r="M82" s="144">
        <f>E17</f>
        <v>0</v>
      </c>
      <c r="N82" s="132"/>
      <c r="O82" s="132"/>
      <c r="P82" s="132"/>
      <c r="Q82" s="132"/>
      <c r="R82" s="21"/>
    </row>
    <row r="83" spans="2:65" s="1" customFormat="1" ht="14.45" customHeight="1">
      <c r="B83" s="19"/>
      <c r="C83" s="17" t="s">
        <v>15</v>
      </c>
      <c r="D83" s="20"/>
      <c r="E83" s="20"/>
      <c r="F83" s="15" t="str">
        <f>IF(E14="","",E14)</f>
        <v/>
      </c>
      <c r="G83" s="20"/>
      <c r="H83" s="20"/>
      <c r="I83" s="20"/>
      <c r="J83" s="20"/>
      <c r="K83" s="17" t="s">
        <v>17</v>
      </c>
      <c r="L83" s="20"/>
      <c r="M83" s="144">
        <f>E20</f>
        <v>0</v>
      </c>
      <c r="N83" s="132"/>
      <c r="O83" s="132"/>
      <c r="P83" s="132"/>
      <c r="Q83" s="132"/>
      <c r="R83" s="21"/>
    </row>
    <row r="84" spans="2:65" s="1" customFormat="1" ht="10.35" customHeight="1"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1"/>
    </row>
    <row r="85" spans="2:65" s="1" customFormat="1" ht="29.25" customHeight="1">
      <c r="B85" s="19"/>
      <c r="C85" s="137" t="s">
        <v>47</v>
      </c>
      <c r="D85" s="130"/>
      <c r="E85" s="130"/>
      <c r="F85" s="130"/>
      <c r="G85" s="130"/>
      <c r="H85" s="50"/>
      <c r="I85" s="50"/>
      <c r="J85" s="50"/>
      <c r="K85" s="50"/>
      <c r="L85" s="50"/>
      <c r="M85" s="50"/>
      <c r="N85" s="137" t="s">
        <v>48</v>
      </c>
      <c r="O85" s="132"/>
      <c r="P85" s="132"/>
      <c r="Q85" s="132"/>
      <c r="R85" s="21"/>
    </row>
    <row r="86" spans="2:65" s="1" customFormat="1" ht="10.35" customHeight="1"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1"/>
    </row>
    <row r="87" spans="2:65" s="1" customFormat="1" ht="29.25" customHeight="1">
      <c r="B87" s="19"/>
      <c r="C87" s="57" t="s">
        <v>49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138">
        <f>N88</f>
        <v>0</v>
      </c>
      <c r="O87" s="132"/>
      <c r="P87" s="132"/>
      <c r="Q87" s="132"/>
      <c r="R87" s="21"/>
      <c r="AU87" s="7" t="s">
        <v>50</v>
      </c>
    </row>
    <row r="88" spans="2:65" s="2" customFormat="1" ht="24.95" customHeight="1">
      <c r="B88" s="58"/>
      <c r="C88" s="59"/>
      <c r="D88" s="60" t="s">
        <v>51</v>
      </c>
      <c r="E88" s="59"/>
      <c r="F88" s="59"/>
      <c r="G88" s="59"/>
      <c r="H88" s="59"/>
      <c r="I88" s="59"/>
      <c r="J88" s="59"/>
      <c r="K88" s="59"/>
      <c r="L88" s="59"/>
      <c r="M88" s="59"/>
      <c r="N88" s="135">
        <f>N120</f>
        <v>0</v>
      </c>
      <c r="O88" s="136"/>
      <c r="P88" s="136"/>
      <c r="Q88" s="136"/>
      <c r="R88" s="61"/>
      <c r="AD88" s="111"/>
    </row>
    <row r="89" spans="2:65" s="3" customFormat="1" ht="19.899999999999999" customHeight="1">
      <c r="B89" s="62"/>
      <c r="C89" s="63"/>
      <c r="D89" s="47" t="s">
        <v>52</v>
      </c>
      <c r="E89" s="63"/>
      <c r="F89" s="63"/>
      <c r="G89" s="63"/>
      <c r="H89" s="63"/>
      <c r="I89" s="63"/>
      <c r="J89" s="63"/>
      <c r="K89" s="63"/>
      <c r="L89" s="63"/>
      <c r="M89" s="63"/>
      <c r="N89" s="127">
        <f>N121</f>
        <v>0</v>
      </c>
      <c r="O89" s="128"/>
      <c r="P89" s="128"/>
      <c r="Q89" s="128"/>
      <c r="R89" s="64"/>
    </row>
    <row r="90" spans="2:65" s="3" customFormat="1" ht="19.899999999999999" customHeight="1">
      <c r="B90" s="62"/>
      <c r="C90" s="63"/>
      <c r="D90" s="47" t="s">
        <v>53</v>
      </c>
      <c r="E90" s="63"/>
      <c r="F90" s="63"/>
      <c r="G90" s="63"/>
      <c r="H90" s="63"/>
      <c r="I90" s="63"/>
      <c r="J90" s="63"/>
      <c r="K90" s="63"/>
      <c r="L90" s="63"/>
      <c r="M90" s="63"/>
      <c r="N90" s="127">
        <f>N130</f>
        <v>0</v>
      </c>
      <c r="O90" s="128"/>
      <c r="P90" s="128"/>
      <c r="Q90" s="128"/>
      <c r="R90" s="64"/>
    </row>
    <row r="91" spans="2:65" s="3" customFormat="1" ht="19.899999999999999" customHeight="1">
      <c r="B91" s="62"/>
      <c r="C91" s="63"/>
      <c r="D91" s="47" t="s">
        <v>54</v>
      </c>
      <c r="E91" s="63"/>
      <c r="F91" s="63"/>
      <c r="G91" s="63"/>
      <c r="H91" s="63"/>
      <c r="I91" s="63"/>
      <c r="J91" s="63"/>
      <c r="K91" s="63"/>
      <c r="L91" s="63"/>
      <c r="M91" s="63"/>
      <c r="N91" s="127">
        <f>N142</f>
        <v>0</v>
      </c>
      <c r="O91" s="128"/>
      <c r="P91" s="128"/>
      <c r="Q91" s="128"/>
      <c r="R91" s="64"/>
    </row>
    <row r="92" spans="2:65" s="3" customFormat="1" ht="19.899999999999999" customHeight="1">
      <c r="B92" s="62"/>
      <c r="C92" s="63"/>
      <c r="D92" s="47" t="s">
        <v>55</v>
      </c>
      <c r="E92" s="63"/>
      <c r="F92" s="63"/>
      <c r="G92" s="63"/>
      <c r="H92" s="63"/>
      <c r="I92" s="63"/>
      <c r="J92" s="63"/>
      <c r="K92" s="63"/>
      <c r="L92" s="63"/>
      <c r="M92" s="63"/>
      <c r="N92" s="127">
        <f>N153</f>
        <v>0</v>
      </c>
      <c r="O92" s="128"/>
      <c r="P92" s="128"/>
      <c r="Q92" s="128"/>
      <c r="R92" s="64"/>
    </row>
    <row r="93" spans="2:65" s="3" customFormat="1" ht="19.899999999999999" customHeight="1">
      <c r="B93" s="62"/>
      <c r="C93" s="63"/>
      <c r="D93" s="47" t="s">
        <v>56</v>
      </c>
      <c r="E93" s="63"/>
      <c r="F93" s="63"/>
      <c r="G93" s="63"/>
      <c r="H93" s="63"/>
      <c r="I93" s="63"/>
      <c r="J93" s="63"/>
      <c r="K93" s="63"/>
      <c r="L93" s="63"/>
      <c r="M93" s="63"/>
      <c r="N93" s="127">
        <f>N158</f>
        <v>0</v>
      </c>
      <c r="O93" s="128"/>
      <c r="P93" s="128"/>
      <c r="Q93" s="128"/>
      <c r="R93" s="64"/>
    </row>
    <row r="94" spans="2:65" s="1" customFormat="1" ht="21.75" customHeight="1">
      <c r="B94" s="19"/>
      <c r="C94" s="20"/>
      <c r="D94" s="47"/>
      <c r="E94" s="20"/>
      <c r="F94" s="20"/>
      <c r="G94" s="20"/>
      <c r="H94" s="20"/>
      <c r="I94" s="20"/>
      <c r="J94" s="20"/>
      <c r="K94" s="20"/>
      <c r="L94" s="20"/>
      <c r="M94" s="20"/>
      <c r="N94" s="127"/>
      <c r="O94" s="128"/>
      <c r="P94" s="128"/>
      <c r="Q94" s="128"/>
      <c r="R94" s="21"/>
    </row>
    <row r="95" spans="2:65" s="1" customFormat="1" ht="29.25" customHeight="1">
      <c r="B95" s="19"/>
      <c r="C95" s="57" t="s">
        <v>57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34">
        <f>ROUND(N96+N97+N98+N99+N100+N101,2)</f>
        <v>0</v>
      </c>
      <c r="O95" s="132"/>
      <c r="P95" s="132"/>
      <c r="Q95" s="132"/>
      <c r="R95" s="21"/>
      <c r="T95" s="65"/>
      <c r="U95" s="66" t="s">
        <v>20</v>
      </c>
    </row>
    <row r="96" spans="2:65" s="1" customFormat="1" ht="18" customHeight="1">
      <c r="B96" s="67"/>
      <c r="C96" s="68"/>
      <c r="D96" s="124" t="s">
        <v>58</v>
      </c>
      <c r="E96" s="125"/>
      <c r="F96" s="125"/>
      <c r="G96" s="125"/>
      <c r="H96" s="125"/>
      <c r="I96" s="68"/>
      <c r="J96" s="68"/>
      <c r="K96" s="68"/>
      <c r="L96" s="68"/>
      <c r="M96" s="68"/>
      <c r="N96" s="126">
        <v>0</v>
      </c>
      <c r="O96" s="125"/>
      <c r="P96" s="125"/>
      <c r="Q96" s="125"/>
      <c r="R96" s="69"/>
      <c r="S96" s="68"/>
      <c r="T96" s="70"/>
      <c r="U96" s="71" t="s">
        <v>21</v>
      </c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3" t="s">
        <v>59</v>
      </c>
      <c r="AZ96" s="72"/>
      <c r="BA96" s="72"/>
      <c r="BB96" s="72"/>
      <c r="BC96" s="72"/>
      <c r="BD96" s="72"/>
      <c r="BE96" s="74">
        <f t="shared" ref="BE96:BE101" si="0">IF(U96="základní",N96,0)</f>
        <v>0</v>
      </c>
      <c r="BF96" s="74">
        <f t="shared" ref="BF96:BF101" si="1">IF(U96="snížená",N96,0)</f>
        <v>0</v>
      </c>
      <c r="BG96" s="74">
        <f t="shared" ref="BG96:BG101" si="2">IF(U96="zákl. přenesená",N96,0)</f>
        <v>0</v>
      </c>
      <c r="BH96" s="74">
        <f t="shared" ref="BH96:BH101" si="3">IF(U96="sníž. přenesená",N96,0)</f>
        <v>0</v>
      </c>
      <c r="BI96" s="74">
        <f t="shared" ref="BI96:BI101" si="4">IF(U96="nulová",N96,0)</f>
        <v>0</v>
      </c>
      <c r="BJ96" s="73" t="s">
        <v>9</v>
      </c>
      <c r="BK96" s="72"/>
      <c r="BL96" s="72"/>
      <c r="BM96" s="72"/>
    </row>
    <row r="97" spans="2:65" s="1" customFormat="1" ht="18" customHeight="1">
      <c r="B97" s="67"/>
      <c r="C97" s="68"/>
      <c r="D97" s="124" t="s">
        <v>60</v>
      </c>
      <c r="E97" s="125"/>
      <c r="F97" s="125"/>
      <c r="G97" s="125"/>
      <c r="H97" s="125"/>
      <c r="I97" s="68"/>
      <c r="J97" s="68"/>
      <c r="K97" s="68"/>
      <c r="L97" s="68"/>
      <c r="M97" s="68"/>
      <c r="N97" s="126">
        <v>0</v>
      </c>
      <c r="O97" s="125"/>
      <c r="P97" s="125"/>
      <c r="Q97" s="125"/>
      <c r="R97" s="69"/>
      <c r="S97" s="68"/>
      <c r="T97" s="70"/>
      <c r="U97" s="71" t="s">
        <v>21</v>
      </c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3" t="s">
        <v>59</v>
      </c>
      <c r="AZ97" s="72"/>
      <c r="BA97" s="72"/>
      <c r="BB97" s="72"/>
      <c r="BC97" s="72"/>
      <c r="BD97" s="72"/>
      <c r="BE97" s="74">
        <f t="shared" si="0"/>
        <v>0</v>
      </c>
      <c r="BF97" s="74">
        <f t="shared" si="1"/>
        <v>0</v>
      </c>
      <c r="BG97" s="74">
        <f t="shared" si="2"/>
        <v>0</v>
      </c>
      <c r="BH97" s="74">
        <f t="shared" si="3"/>
        <v>0</v>
      </c>
      <c r="BI97" s="74">
        <f t="shared" si="4"/>
        <v>0</v>
      </c>
      <c r="BJ97" s="73" t="s">
        <v>9</v>
      </c>
      <c r="BK97" s="72"/>
      <c r="BL97" s="72"/>
      <c r="BM97" s="72"/>
    </row>
    <row r="98" spans="2:65" s="1" customFormat="1" ht="18" customHeight="1">
      <c r="B98" s="67"/>
      <c r="C98" s="68"/>
      <c r="D98" s="124" t="s">
        <v>61</v>
      </c>
      <c r="E98" s="125"/>
      <c r="F98" s="125"/>
      <c r="G98" s="125"/>
      <c r="H98" s="125"/>
      <c r="I98" s="68"/>
      <c r="J98" s="68"/>
      <c r="K98" s="68"/>
      <c r="L98" s="68"/>
      <c r="M98" s="68"/>
      <c r="N98" s="126">
        <v>0</v>
      </c>
      <c r="O98" s="125"/>
      <c r="P98" s="125"/>
      <c r="Q98" s="125"/>
      <c r="R98" s="69"/>
      <c r="S98" s="68"/>
      <c r="T98" s="70"/>
      <c r="U98" s="71" t="s">
        <v>21</v>
      </c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3" t="s">
        <v>59</v>
      </c>
      <c r="AZ98" s="72"/>
      <c r="BA98" s="72"/>
      <c r="BB98" s="72"/>
      <c r="BC98" s="72"/>
      <c r="BD98" s="72"/>
      <c r="BE98" s="74">
        <f t="shared" si="0"/>
        <v>0</v>
      </c>
      <c r="BF98" s="74">
        <f t="shared" si="1"/>
        <v>0</v>
      </c>
      <c r="BG98" s="74">
        <f t="shared" si="2"/>
        <v>0</v>
      </c>
      <c r="BH98" s="74">
        <f t="shared" si="3"/>
        <v>0</v>
      </c>
      <c r="BI98" s="74">
        <f t="shared" si="4"/>
        <v>0</v>
      </c>
      <c r="BJ98" s="73" t="s">
        <v>9</v>
      </c>
      <c r="BK98" s="72"/>
      <c r="BL98" s="72"/>
      <c r="BM98" s="72"/>
    </row>
    <row r="99" spans="2:65" s="1" customFormat="1" ht="18" customHeight="1">
      <c r="B99" s="67"/>
      <c r="C99" s="68"/>
      <c r="D99" s="124" t="s">
        <v>62</v>
      </c>
      <c r="E99" s="125"/>
      <c r="F99" s="125"/>
      <c r="G99" s="125"/>
      <c r="H99" s="125"/>
      <c r="I99" s="68"/>
      <c r="J99" s="68"/>
      <c r="K99" s="68"/>
      <c r="L99" s="68"/>
      <c r="M99" s="68"/>
      <c r="N99" s="126">
        <f>ROUND(N87*T99,2)</f>
        <v>0</v>
      </c>
      <c r="O99" s="125"/>
      <c r="P99" s="125"/>
      <c r="Q99" s="125"/>
      <c r="R99" s="69"/>
      <c r="S99" s="68"/>
      <c r="T99" s="70"/>
      <c r="U99" s="71" t="s">
        <v>21</v>
      </c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3" t="s">
        <v>59</v>
      </c>
      <c r="AZ99" s="72"/>
      <c r="BA99" s="72"/>
      <c r="BB99" s="72"/>
      <c r="BC99" s="72"/>
      <c r="BD99" s="72"/>
      <c r="BE99" s="74">
        <f t="shared" si="0"/>
        <v>0</v>
      </c>
      <c r="BF99" s="74">
        <f t="shared" si="1"/>
        <v>0</v>
      </c>
      <c r="BG99" s="74">
        <f t="shared" si="2"/>
        <v>0</v>
      </c>
      <c r="BH99" s="74">
        <f t="shared" si="3"/>
        <v>0</v>
      </c>
      <c r="BI99" s="74">
        <f t="shared" si="4"/>
        <v>0</v>
      </c>
      <c r="BJ99" s="73" t="s">
        <v>9</v>
      </c>
      <c r="BK99" s="72"/>
      <c r="BL99" s="72"/>
      <c r="BM99" s="72"/>
    </row>
    <row r="100" spans="2:65" s="1" customFormat="1" ht="18" customHeight="1">
      <c r="B100" s="67"/>
      <c r="C100" s="68"/>
      <c r="D100" s="124" t="s">
        <v>63</v>
      </c>
      <c r="E100" s="125"/>
      <c r="F100" s="125"/>
      <c r="G100" s="125"/>
      <c r="H100" s="125"/>
      <c r="I100" s="68"/>
      <c r="J100" s="68"/>
      <c r="K100" s="68"/>
      <c r="L100" s="68"/>
      <c r="M100" s="68"/>
      <c r="N100" s="126">
        <v>0</v>
      </c>
      <c r="O100" s="125"/>
      <c r="P100" s="125"/>
      <c r="Q100" s="125"/>
      <c r="R100" s="69"/>
      <c r="S100" s="68"/>
      <c r="T100" s="70"/>
      <c r="U100" s="71" t="s">
        <v>21</v>
      </c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3" t="s">
        <v>59</v>
      </c>
      <c r="AZ100" s="72"/>
      <c r="BA100" s="72"/>
      <c r="BB100" s="72"/>
      <c r="BC100" s="72"/>
      <c r="BD100" s="72"/>
      <c r="BE100" s="74">
        <f t="shared" si="0"/>
        <v>0</v>
      </c>
      <c r="BF100" s="74">
        <f t="shared" si="1"/>
        <v>0</v>
      </c>
      <c r="BG100" s="74">
        <f t="shared" si="2"/>
        <v>0</v>
      </c>
      <c r="BH100" s="74">
        <f t="shared" si="3"/>
        <v>0</v>
      </c>
      <c r="BI100" s="74">
        <f t="shared" si="4"/>
        <v>0</v>
      </c>
      <c r="BJ100" s="73" t="s">
        <v>9</v>
      </c>
      <c r="BK100" s="72"/>
      <c r="BL100" s="72"/>
      <c r="BM100" s="72"/>
    </row>
    <row r="101" spans="2:65" s="1" customFormat="1" ht="18" customHeight="1">
      <c r="B101" s="67"/>
      <c r="C101" s="68"/>
      <c r="D101" s="75" t="s">
        <v>64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126">
        <v>0</v>
      </c>
      <c r="O101" s="125"/>
      <c r="P101" s="125"/>
      <c r="Q101" s="125"/>
      <c r="R101" s="69"/>
      <c r="S101" s="68"/>
      <c r="T101" s="76"/>
      <c r="U101" s="77" t="s">
        <v>21</v>
      </c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3" t="s">
        <v>65</v>
      </c>
      <c r="AZ101" s="72"/>
      <c r="BA101" s="72"/>
      <c r="BB101" s="72"/>
      <c r="BC101" s="72"/>
      <c r="BD101" s="72"/>
      <c r="BE101" s="74">
        <f t="shared" si="0"/>
        <v>0</v>
      </c>
      <c r="BF101" s="74">
        <f t="shared" si="1"/>
        <v>0</v>
      </c>
      <c r="BG101" s="74">
        <f t="shared" si="2"/>
        <v>0</v>
      </c>
      <c r="BH101" s="74">
        <f t="shared" si="3"/>
        <v>0</v>
      </c>
      <c r="BI101" s="74">
        <f t="shared" si="4"/>
        <v>0</v>
      </c>
      <c r="BJ101" s="73" t="s">
        <v>9</v>
      </c>
      <c r="BK101" s="72"/>
      <c r="BL101" s="72"/>
      <c r="BM101" s="72"/>
    </row>
    <row r="102" spans="2:65" s="1" customFormat="1"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1"/>
    </row>
    <row r="103" spans="2:65" s="1" customFormat="1" ht="29.25" customHeight="1">
      <c r="B103" s="19"/>
      <c r="C103" s="49" t="s">
        <v>41</v>
      </c>
      <c r="D103" s="50"/>
      <c r="E103" s="50"/>
      <c r="F103" s="50"/>
      <c r="G103" s="50"/>
      <c r="H103" s="50"/>
      <c r="I103" s="50"/>
      <c r="J103" s="50"/>
      <c r="K103" s="50"/>
      <c r="L103" s="129">
        <f>ROUND(SUM(N87+N95),2)</f>
        <v>0</v>
      </c>
      <c r="M103" s="130"/>
      <c r="N103" s="130"/>
      <c r="O103" s="130"/>
      <c r="P103" s="130"/>
      <c r="Q103" s="130"/>
      <c r="R103" s="21"/>
    </row>
    <row r="104" spans="2:65" s="1" customFormat="1" ht="6.9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8" spans="2:65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36.950000000000003" customHeight="1">
      <c r="B109" s="19"/>
      <c r="C109" s="131" t="s">
        <v>66</v>
      </c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21"/>
    </row>
    <row r="110" spans="2:65" s="1" customFormat="1" ht="6.95" customHeight="1"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1"/>
    </row>
    <row r="111" spans="2:65" s="1" customFormat="1" ht="36.950000000000003" customHeight="1">
      <c r="B111" s="19"/>
      <c r="C111" s="40" t="s">
        <v>6</v>
      </c>
      <c r="D111" s="20"/>
      <c r="E111" s="20"/>
      <c r="F111" s="133" t="str">
        <f>F6</f>
        <v>Chodníky Zásmuky - před a pod školou + část u parku</v>
      </c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20"/>
      <c r="R111" s="21"/>
    </row>
    <row r="112" spans="2:65" s="1" customFormat="1" ht="6.95" customHeight="1"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1"/>
    </row>
    <row r="113" spans="2:65" s="1" customFormat="1" ht="18" customHeight="1">
      <c r="B113" s="19"/>
      <c r="C113" s="17" t="s">
        <v>10</v>
      </c>
      <c r="D113" s="20"/>
      <c r="E113" s="20"/>
      <c r="F113" s="15" t="str">
        <f>F8</f>
        <v>Zásmuky</v>
      </c>
      <c r="G113" s="20"/>
      <c r="H113" s="20"/>
      <c r="I113" s="20"/>
      <c r="J113" s="20"/>
      <c r="K113" s="17" t="s">
        <v>11</v>
      </c>
      <c r="L113" s="20"/>
      <c r="M113" s="155" t="str">
        <f>IF(O8="","",O8)</f>
        <v/>
      </c>
      <c r="N113" s="132"/>
      <c r="O113" s="132"/>
      <c r="P113" s="132"/>
      <c r="Q113" s="20"/>
      <c r="R113" s="21"/>
    </row>
    <row r="114" spans="2:65" s="1" customFormat="1" ht="6.95" customHeight="1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</row>
    <row r="115" spans="2:65" s="1" customFormat="1" ht="15">
      <c r="B115" s="19"/>
      <c r="C115" s="17" t="s">
        <v>12</v>
      </c>
      <c r="D115" s="20"/>
      <c r="E115" s="20"/>
      <c r="F115" s="15">
        <f>E11</f>
        <v>0</v>
      </c>
      <c r="G115" s="20"/>
      <c r="H115" s="20"/>
      <c r="I115" s="20"/>
      <c r="J115" s="20"/>
      <c r="K115" s="17" t="s">
        <v>16</v>
      </c>
      <c r="L115" s="20"/>
      <c r="M115" s="144">
        <f>E17</f>
        <v>0</v>
      </c>
      <c r="N115" s="132"/>
      <c r="O115" s="132"/>
      <c r="P115" s="132"/>
      <c r="Q115" s="132"/>
      <c r="R115" s="21"/>
    </row>
    <row r="116" spans="2:65" s="1" customFormat="1" ht="14.45" customHeight="1">
      <c r="B116" s="19"/>
      <c r="C116" s="17" t="s">
        <v>15</v>
      </c>
      <c r="D116" s="20"/>
      <c r="E116" s="20"/>
      <c r="F116" s="15" t="str">
        <f>IF(E14="","",E14)</f>
        <v/>
      </c>
      <c r="G116" s="20"/>
      <c r="H116" s="20"/>
      <c r="I116" s="20"/>
      <c r="J116" s="20"/>
      <c r="K116" s="17" t="s">
        <v>17</v>
      </c>
      <c r="L116" s="20"/>
      <c r="M116" s="144">
        <f>E20</f>
        <v>0</v>
      </c>
      <c r="N116" s="132"/>
      <c r="O116" s="132"/>
      <c r="P116" s="132"/>
      <c r="Q116" s="132"/>
      <c r="R116" s="21"/>
    </row>
    <row r="117" spans="2:65" s="1" customFormat="1" ht="10.35" customHeight="1"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1"/>
    </row>
    <row r="118" spans="2:65" s="4" customFormat="1" ht="29.25" customHeight="1">
      <c r="B118" s="78"/>
      <c r="C118" s="79" t="s">
        <v>67</v>
      </c>
      <c r="D118" s="80" t="s">
        <v>68</v>
      </c>
      <c r="E118" s="80" t="s">
        <v>36</v>
      </c>
      <c r="F118" s="156" t="s">
        <v>69</v>
      </c>
      <c r="G118" s="157"/>
      <c r="H118" s="157"/>
      <c r="I118" s="157"/>
      <c r="J118" s="80" t="s">
        <v>70</v>
      </c>
      <c r="K118" s="80" t="s">
        <v>71</v>
      </c>
      <c r="L118" s="158" t="s">
        <v>72</v>
      </c>
      <c r="M118" s="157"/>
      <c r="N118" s="156" t="s">
        <v>48</v>
      </c>
      <c r="O118" s="157"/>
      <c r="P118" s="157"/>
      <c r="Q118" s="166"/>
      <c r="R118" s="81"/>
      <c r="T118" s="42" t="s">
        <v>73</v>
      </c>
      <c r="U118" s="43" t="s">
        <v>20</v>
      </c>
      <c r="V118" s="43" t="s">
        <v>74</v>
      </c>
      <c r="W118" s="43" t="s">
        <v>75</v>
      </c>
      <c r="X118" s="43" t="s">
        <v>76</v>
      </c>
      <c r="Y118" s="43" t="s">
        <v>77</v>
      </c>
      <c r="Z118" s="43" t="s">
        <v>78</v>
      </c>
      <c r="AA118" s="44" t="s">
        <v>79</v>
      </c>
    </row>
    <row r="119" spans="2:65" s="1" customFormat="1" ht="29.25" customHeight="1">
      <c r="B119" s="19"/>
      <c r="C119" s="46" t="s">
        <v>45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161">
        <f>N120</f>
        <v>0</v>
      </c>
      <c r="O119" s="162"/>
      <c r="P119" s="162"/>
      <c r="Q119" s="162"/>
      <c r="R119" s="21"/>
      <c r="T119" s="45"/>
      <c r="U119" s="26"/>
      <c r="V119" s="26"/>
      <c r="W119" s="82" t="e">
        <f>W120+#REF!</f>
        <v>#REF!</v>
      </c>
      <c r="X119" s="26"/>
      <c r="Y119" s="82" t="e">
        <f>Y120+#REF!</f>
        <v>#REF!</v>
      </c>
      <c r="Z119" s="26"/>
      <c r="AA119" s="83" t="e">
        <f>AA120+#REF!</f>
        <v>#REF!</v>
      </c>
      <c r="AT119" s="7" t="s">
        <v>37</v>
      </c>
      <c r="AU119" s="7" t="s">
        <v>50</v>
      </c>
      <c r="BK119" s="84" t="e">
        <f>BK120+#REF!</f>
        <v>#REF!</v>
      </c>
    </row>
    <row r="120" spans="2:65" s="5" customFormat="1" ht="37.35" customHeight="1">
      <c r="B120" s="85"/>
      <c r="C120" s="86"/>
      <c r="D120" s="87" t="s">
        <v>51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163">
        <f>N121+N130+N142+N153+N158</f>
        <v>0</v>
      </c>
      <c r="O120" s="135"/>
      <c r="P120" s="135"/>
      <c r="Q120" s="135"/>
      <c r="R120" s="88"/>
      <c r="T120" s="89"/>
      <c r="U120" s="86"/>
      <c r="V120" s="86"/>
      <c r="W120" s="90" t="e">
        <f>W121+#REF!+#REF!+#REF!+W130+#REF!+W142+W153+W158</f>
        <v>#REF!</v>
      </c>
      <c r="X120" s="86"/>
      <c r="Y120" s="90" t="e">
        <f>Y121+#REF!+#REF!+#REF!+Y130+#REF!+Y142+Y153+Y158</f>
        <v>#REF!</v>
      </c>
      <c r="Z120" s="86"/>
      <c r="AA120" s="91" t="e">
        <f>AA121+#REF!+#REF!+#REF!+AA130+#REF!+AA142+AA153+AA158</f>
        <v>#REF!</v>
      </c>
      <c r="AD120" s="113"/>
      <c r="AR120" s="92" t="s">
        <v>9</v>
      </c>
      <c r="AT120" s="93" t="s">
        <v>37</v>
      </c>
      <c r="AU120" s="93" t="s">
        <v>38</v>
      </c>
      <c r="AY120" s="92" t="s">
        <v>80</v>
      </c>
      <c r="BK120" s="94" t="e">
        <f>BK121+#REF!+#REF!+#REF!+BK130+#REF!+BK142+BK153+BK158</f>
        <v>#REF!</v>
      </c>
    </row>
    <row r="121" spans="2:65" s="5" customFormat="1" ht="19.899999999999999" customHeight="1">
      <c r="B121" s="85"/>
      <c r="C121" s="86"/>
      <c r="D121" s="95" t="s">
        <v>52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164">
        <f>SUM(N122:N129)</f>
        <v>0</v>
      </c>
      <c r="O121" s="165"/>
      <c r="P121" s="165"/>
      <c r="Q121" s="165"/>
      <c r="R121" s="88"/>
      <c r="T121" s="89"/>
      <c r="U121" s="86"/>
      <c r="V121" s="86"/>
      <c r="W121" s="90">
        <f>SUM(W122:W129)</f>
        <v>0</v>
      </c>
      <c r="X121" s="86"/>
      <c r="Y121" s="90">
        <f>SUM(Y122:Y129)</f>
        <v>0</v>
      </c>
      <c r="Z121" s="86"/>
      <c r="AA121" s="91">
        <f>SUM(AA122:AA129)</f>
        <v>184.79300000000001</v>
      </c>
      <c r="AR121" s="92" t="s">
        <v>9</v>
      </c>
      <c r="AT121" s="93" t="s">
        <v>37</v>
      </c>
      <c r="AU121" s="93" t="s">
        <v>9</v>
      </c>
      <c r="AY121" s="92" t="s">
        <v>80</v>
      </c>
      <c r="BK121" s="94">
        <f>SUM(BK122:BK129)</f>
        <v>0</v>
      </c>
    </row>
    <row r="122" spans="2:65" s="1" customFormat="1" ht="31.5" customHeight="1">
      <c r="B122" s="67"/>
      <c r="C122" s="96">
        <v>1</v>
      </c>
      <c r="D122" s="96" t="s">
        <v>81</v>
      </c>
      <c r="E122" s="97"/>
      <c r="F122" s="115" t="s">
        <v>128</v>
      </c>
      <c r="G122" s="116"/>
      <c r="H122" s="116"/>
      <c r="I122" s="116"/>
      <c r="J122" s="98" t="s">
        <v>82</v>
      </c>
      <c r="K122" s="99">
        <v>438</v>
      </c>
      <c r="L122" s="117"/>
      <c r="M122" s="116"/>
      <c r="N122" s="118">
        <f t="shared" ref="N122:N129" si="5">ROUND(L122*K122,2)</f>
        <v>0</v>
      </c>
      <c r="O122" s="116"/>
      <c r="P122" s="116"/>
      <c r="Q122" s="116"/>
      <c r="R122" s="69"/>
      <c r="T122" s="100" t="s">
        <v>1</v>
      </c>
      <c r="U122" s="24" t="s">
        <v>21</v>
      </c>
      <c r="V122" s="20"/>
      <c r="W122" s="101">
        <f t="shared" ref="W122:W129" si="6">V122*K122</f>
        <v>0</v>
      </c>
      <c r="X122" s="101">
        <v>0</v>
      </c>
      <c r="Y122" s="101">
        <f t="shared" ref="Y122:Y129" si="7">X122*K122</f>
        <v>0</v>
      </c>
      <c r="Z122" s="101">
        <v>0.4</v>
      </c>
      <c r="AA122" s="102">
        <f t="shared" ref="AA122:AA129" si="8">Z122*K122</f>
        <v>175.20000000000002</v>
      </c>
      <c r="AD122" s="48"/>
      <c r="AR122" s="7" t="s">
        <v>83</v>
      </c>
      <c r="AT122" s="7" t="s">
        <v>81</v>
      </c>
      <c r="AU122" s="7" t="s">
        <v>43</v>
      </c>
      <c r="AY122" s="7" t="s">
        <v>80</v>
      </c>
      <c r="BE122" s="48">
        <f t="shared" ref="BE122:BE129" si="9">IF(U122="základní",N122,0)</f>
        <v>0</v>
      </c>
      <c r="BF122" s="48">
        <f t="shared" ref="BF122:BF129" si="10">IF(U122="snížená",N122,0)</f>
        <v>0</v>
      </c>
      <c r="BG122" s="48">
        <f t="shared" ref="BG122:BG129" si="11">IF(U122="zákl. přenesená",N122,0)</f>
        <v>0</v>
      </c>
      <c r="BH122" s="48">
        <f t="shared" ref="BH122:BH129" si="12">IF(U122="sníž. přenesená",N122,0)</f>
        <v>0</v>
      </c>
      <c r="BI122" s="48">
        <f t="shared" ref="BI122:BI129" si="13">IF(U122="nulová",N122,0)</f>
        <v>0</v>
      </c>
      <c r="BJ122" s="7" t="s">
        <v>9</v>
      </c>
      <c r="BK122" s="48">
        <f t="shared" ref="BK122:BK129" si="14">ROUND(L122*K122,2)</f>
        <v>0</v>
      </c>
      <c r="BL122" s="7" t="s">
        <v>83</v>
      </c>
      <c r="BM122" s="7" t="s">
        <v>84</v>
      </c>
    </row>
    <row r="123" spans="2:65" s="1" customFormat="1" ht="31.5" customHeight="1">
      <c r="B123" s="67"/>
      <c r="C123" s="96">
        <v>2</v>
      </c>
      <c r="D123" s="96" t="s">
        <v>81</v>
      </c>
      <c r="E123" s="97"/>
      <c r="F123" s="115" t="s">
        <v>120</v>
      </c>
      <c r="G123" s="116"/>
      <c r="H123" s="116"/>
      <c r="I123" s="116"/>
      <c r="J123" s="98" t="s">
        <v>82</v>
      </c>
      <c r="K123" s="99">
        <v>53</v>
      </c>
      <c r="L123" s="117"/>
      <c r="M123" s="116"/>
      <c r="N123" s="118">
        <f t="shared" si="5"/>
        <v>0</v>
      </c>
      <c r="O123" s="116"/>
      <c r="P123" s="116"/>
      <c r="Q123" s="116"/>
      <c r="R123" s="69"/>
      <c r="T123" s="100" t="s">
        <v>1</v>
      </c>
      <c r="U123" s="24" t="s">
        <v>21</v>
      </c>
      <c r="V123" s="20"/>
      <c r="W123" s="101">
        <f t="shared" si="6"/>
        <v>0</v>
      </c>
      <c r="X123" s="101">
        <v>0</v>
      </c>
      <c r="Y123" s="101">
        <f t="shared" si="7"/>
        <v>0</v>
      </c>
      <c r="Z123" s="101">
        <v>0.18099999999999999</v>
      </c>
      <c r="AA123" s="102">
        <f t="shared" si="8"/>
        <v>9.593</v>
      </c>
      <c r="AR123" s="7" t="s">
        <v>83</v>
      </c>
      <c r="AT123" s="7" t="s">
        <v>81</v>
      </c>
      <c r="AU123" s="7" t="s">
        <v>43</v>
      </c>
      <c r="AY123" s="7" t="s">
        <v>80</v>
      </c>
      <c r="BE123" s="48">
        <f t="shared" si="9"/>
        <v>0</v>
      </c>
      <c r="BF123" s="48">
        <f t="shared" si="10"/>
        <v>0</v>
      </c>
      <c r="BG123" s="48">
        <f t="shared" si="11"/>
        <v>0</v>
      </c>
      <c r="BH123" s="48">
        <f t="shared" si="12"/>
        <v>0</v>
      </c>
      <c r="BI123" s="48">
        <f t="shared" si="13"/>
        <v>0</v>
      </c>
      <c r="BJ123" s="7" t="s">
        <v>9</v>
      </c>
      <c r="BK123" s="48">
        <f t="shared" si="14"/>
        <v>0</v>
      </c>
      <c r="BL123" s="7" t="s">
        <v>83</v>
      </c>
      <c r="BM123" s="7" t="s">
        <v>85</v>
      </c>
    </row>
    <row r="124" spans="2:65" s="1" customFormat="1" ht="31.5" customHeight="1">
      <c r="B124" s="67"/>
      <c r="C124" s="96">
        <v>3</v>
      </c>
      <c r="D124" s="96" t="s">
        <v>81</v>
      </c>
      <c r="E124" s="97"/>
      <c r="F124" s="115" t="s">
        <v>88</v>
      </c>
      <c r="G124" s="116"/>
      <c r="H124" s="116"/>
      <c r="I124" s="116"/>
      <c r="J124" s="98" t="s">
        <v>89</v>
      </c>
      <c r="K124" s="99">
        <v>34.5</v>
      </c>
      <c r="L124" s="117"/>
      <c r="M124" s="116"/>
      <c r="N124" s="118">
        <f t="shared" si="5"/>
        <v>0</v>
      </c>
      <c r="O124" s="116"/>
      <c r="P124" s="116"/>
      <c r="Q124" s="116"/>
      <c r="R124" s="69"/>
      <c r="T124" s="100" t="s">
        <v>1</v>
      </c>
      <c r="U124" s="24" t="s">
        <v>21</v>
      </c>
      <c r="V124" s="20"/>
      <c r="W124" s="101">
        <f t="shared" si="6"/>
        <v>0</v>
      </c>
      <c r="X124" s="101">
        <v>0</v>
      </c>
      <c r="Y124" s="101">
        <f t="shared" si="7"/>
        <v>0</v>
      </c>
      <c r="Z124" s="101">
        <v>0</v>
      </c>
      <c r="AA124" s="102">
        <f t="shared" si="8"/>
        <v>0</v>
      </c>
      <c r="AR124" s="7" t="s">
        <v>83</v>
      </c>
      <c r="AT124" s="7" t="s">
        <v>81</v>
      </c>
      <c r="AU124" s="7" t="s">
        <v>43</v>
      </c>
      <c r="AY124" s="7" t="s">
        <v>80</v>
      </c>
      <c r="BE124" s="48">
        <f t="shared" si="9"/>
        <v>0</v>
      </c>
      <c r="BF124" s="48">
        <f t="shared" si="10"/>
        <v>0</v>
      </c>
      <c r="BG124" s="48">
        <f t="shared" si="11"/>
        <v>0</v>
      </c>
      <c r="BH124" s="48">
        <f t="shared" si="12"/>
        <v>0</v>
      </c>
      <c r="BI124" s="48">
        <f t="shared" si="13"/>
        <v>0</v>
      </c>
      <c r="BJ124" s="7" t="s">
        <v>9</v>
      </c>
      <c r="BK124" s="48">
        <f t="shared" si="14"/>
        <v>0</v>
      </c>
      <c r="BL124" s="7" t="s">
        <v>83</v>
      </c>
      <c r="BM124" s="7" t="s">
        <v>90</v>
      </c>
    </row>
    <row r="125" spans="2:65" s="1" customFormat="1" ht="31.5" customHeight="1">
      <c r="B125" s="67"/>
      <c r="C125" s="96">
        <v>4</v>
      </c>
      <c r="D125" s="96" t="s">
        <v>81</v>
      </c>
      <c r="E125" s="97"/>
      <c r="F125" s="115" t="s">
        <v>91</v>
      </c>
      <c r="G125" s="116"/>
      <c r="H125" s="116"/>
      <c r="I125" s="116"/>
      <c r="J125" s="98" t="s">
        <v>89</v>
      </c>
      <c r="K125" s="99">
        <f>K124</f>
        <v>34.5</v>
      </c>
      <c r="L125" s="117"/>
      <c r="M125" s="116"/>
      <c r="N125" s="118">
        <f t="shared" si="5"/>
        <v>0</v>
      </c>
      <c r="O125" s="116"/>
      <c r="P125" s="116"/>
      <c r="Q125" s="116"/>
      <c r="R125" s="69"/>
      <c r="T125" s="100" t="s">
        <v>1</v>
      </c>
      <c r="U125" s="24" t="s">
        <v>21</v>
      </c>
      <c r="V125" s="20"/>
      <c r="W125" s="101">
        <f t="shared" si="6"/>
        <v>0</v>
      </c>
      <c r="X125" s="101">
        <v>0</v>
      </c>
      <c r="Y125" s="101">
        <f t="shared" si="7"/>
        <v>0</v>
      </c>
      <c r="Z125" s="101">
        <v>0</v>
      </c>
      <c r="AA125" s="102">
        <f t="shared" si="8"/>
        <v>0</v>
      </c>
      <c r="AR125" s="7" t="s">
        <v>83</v>
      </c>
      <c r="AT125" s="7" t="s">
        <v>81</v>
      </c>
      <c r="AU125" s="7" t="s">
        <v>43</v>
      </c>
      <c r="AY125" s="7" t="s">
        <v>80</v>
      </c>
      <c r="BE125" s="48">
        <f t="shared" si="9"/>
        <v>0</v>
      </c>
      <c r="BF125" s="48">
        <f t="shared" si="10"/>
        <v>0</v>
      </c>
      <c r="BG125" s="48">
        <f t="shared" si="11"/>
        <v>0</v>
      </c>
      <c r="BH125" s="48">
        <f t="shared" si="12"/>
        <v>0</v>
      </c>
      <c r="BI125" s="48">
        <f t="shared" si="13"/>
        <v>0</v>
      </c>
      <c r="BJ125" s="7" t="s">
        <v>9</v>
      </c>
      <c r="BK125" s="48">
        <f t="shared" si="14"/>
        <v>0</v>
      </c>
      <c r="BL125" s="7" t="s">
        <v>83</v>
      </c>
      <c r="BM125" s="7" t="s">
        <v>92</v>
      </c>
    </row>
    <row r="126" spans="2:65" s="1" customFormat="1" ht="22.5" customHeight="1">
      <c r="B126" s="67"/>
      <c r="C126" s="96">
        <v>5</v>
      </c>
      <c r="D126" s="96" t="s">
        <v>81</v>
      </c>
      <c r="E126" s="97"/>
      <c r="F126" s="115" t="s">
        <v>93</v>
      </c>
      <c r="G126" s="116"/>
      <c r="H126" s="116"/>
      <c r="I126" s="116"/>
      <c r="J126" s="98" t="s">
        <v>89</v>
      </c>
      <c r="K126" s="99">
        <f>K125</f>
        <v>34.5</v>
      </c>
      <c r="L126" s="117"/>
      <c r="M126" s="116"/>
      <c r="N126" s="118">
        <f t="shared" si="5"/>
        <v>0</v>
      </c>
      <c r="O126" s="116"/>
      <c r="P126" s="116"/>
      <c r="Q126" s="116"/>
      <c r="R126" s="69"/>
      <c r="T126" s="100" t="s">
        <v>1</v>
      </c>
      <c r="U126" s="24" t="s">
        <v>21</v>
      </c>
      <c r="V126" s="20"/>
      <c r="W126" s="101">
        <f t="shared" si="6"/>
        <v>0</v>
      </c>
      <c r="X126" s="101">
        <v>0</v>
      </c>
      <c r="Y126" s="101">
        <f t="shared" si="7"/>
        <v>0</v>
      </c>
      <c r="Z126" s="101">
        <v>0</v>
      </c>
      <c r="AA126" s="102">
        <f t="shared" si="8"/>
        <v>0</v>
      </c>
      <c r="AR126" s="7" t="s">
        <v>83</v>
      </c>
      <c r="AT126" s="7" t="s">
        <v>81</v>
      </c>
      <c r="AU126" s="7" t="s">
        <v>43</v>
      </c>
      <c r="AY126" s="7" t="s">
        <v>80</v>
      </c>
      <c r="BE126" s="48">
        <f t="shared" si="9"/>
        <v>0</v>
      </c>
      <c r="BF126" s="48">
        <f t="shared" si="10"/>
        <v>0</v>
      </c>
      <c r="BG126" s="48">
        <f t="shared" si="11"/>
        <v>0</v>
      </c>
      <c r="BH126" s="48">
        <f t="shared" si="12"/>
        <v>0</v>
      </c>
      <c r="BI126" s="48">
        <f t="shared" si="13"/>
        <v>0</v>
      </c>
      <c r="BJ126" s="7" t="s">
        <v>9</v>
      </c>
      <c r="BK126" s="48">
        <f t="shared" si="14"/>
        <v>0</v>
      </c>
      <c r="BL126" s="7" t="s">
        <v>83</v>
      </c>
      <c r="BM126" s="7" t="s">
        <v>94</v>
      </c>
    </row>
    <row r="127" spans="2:65" s="1" customFormat="1" ht="22.5" customHeight="1">
      <c r="B127" s="67"/>
      <c r="C127" s="96">
        <v>6</v>
      </c>
      <c r="D127" s="96" t="s">
        <v>81</v>
      </c>
      <c r="E127" s="97"/>
      <c r="F127" s="115" t="s">
        <v>95</v>
      </c>
      <c r="G127" s="116"/>
      <c r="H127" s="116"/>
      <c r="I127" s="116"/>
      <c r="J127" s="98" t="s">
        <v>89</v>
      </c>
      <c r="K127" s="99">
        <f>K126</f>
        <v>34.5</v>
      </c>
      <c r="L127" s="117"/>
      <c r="M127" s="116"/>
      <c r="N127" s="118">
        <f t="shared" si="5"/>
        <v>0</v>
      </c>
      <c r="O127" s="116"/>
      <c r="P127" s="116"/>
      <c r="Q127" s="116"/>
      <c r="R127" s="69"/>
      <c r="T127" s="100" t="s">
        <v>1</v>
      </c>
      <c r="U127" s="24" t="s">
        <v>21</v>
      </c>
      <c r="V127" s="20"/>
      <c r="W127" s="101">
        <f t="shared" si="6"/>
        <v>0</v>
      </c>
      <c r="X127" s="101">
        <v>0</v>
      </c>
      <c r="Y127" s="101">
        <f t="shared" si="7"/>
        <v>0</v>
      </c>
      <c r="Z127" s="101">
        <v>0</v>
      </c>
      <c r="AA127" s="102">
        <f t="shared" si="8"/>
        <v>0</v>
      </c>
      <c r="AR127" s="7" t="s">
        <v>83</v>
      </c>
      <c r="AT127" s="7" t="s">
        <v>81</v>
      </c>
      <c r="AU127" s="7" t="s">
        <v>43</v>
      </c>
      <c r="AY127" s="7" t="s">
        <v>80</v>
      </c>
      <c r="BE127" s="48">
        <f t="shared" si="9"/>
        <v>0</v>
      </c>
      <c r="BF127" s="48">
        <f t="shared" si="10"/>
        <v>0</v>
      </c>
      <c r="BG127" s="48">
        <f t="shared" si="11"/>
        <v>0</v>
      </c>
      <c r="BH127" s="48">
        <f t="shared" si="12"/>
        <v>0</v>
      </c>
      <c r="BI127" s="48">
        <f t="shared" si="13"/>
        <v>0</v>
      </c>
      <c r="BJ127" s="7" t="s">
        <v>9</v>
      </c>
      <c r="BK127" s="48">
        <f t="shared" si="14"/>
        <v>0</v>
      </c>
      <c r="BL127" s="7" t="s">
        <v>83</v>
      </c>
      <c r="BM127" s="7" t="s">
        <v>96</v>
      </c>
    </row>
    <row r="128" spans="2:65" s="1" customFormat="1" ht="31.5" customHeight="1">
      <c r="B128" s="67"/>
      <c r="C128" s="96">
        <v>7</v>
      </c>
      <c r="D128" s="96" t="s">
        <v>81</v>
      </c>
      <c r="E128" s="97"/>
      <c r="F128" s="115" t="s">
        <v>97</v>
      </c>
      <c r="G128" s="116"/>
      <c r="H128" s="116"/>
      <c r="I128" s="116"/>
      <c r="J128" s="98" t="s">
        <v>87</v>
      </c>
      <c r="K128" s="99">
        <f>K127*1.8</f>
        <v>62.1</v>
      </c>
      <c r="L128" s="117"/>
      <c r="M128" s="116"/>
      <c r="N128" s="118">
        <f t="shared" si="5"/>
        <v>0</v>
      </c>
      <c r="O128" s="116"/>
      <c r="P128" s="116"/>
      <c r="Q128" s="116"/>
      <c r="R128" s="69"/>
      <c r="T128" s="100" t="s">
        <v>1</v>
      </c>
      <c r="U128" s="24" t="s">
        <v>21</v>
      </c>
      <c r="V128" s="20"/>
      <c r="W128" s="101">
        <f t="shared" si="6"/>
        <v>0</v>
      </c>
      <c r="X128" s="101">
        <v>0</v>
      </c>
      <c r="Y128" s="101">
        <f t="shared" si="7"/>
        <v>0</v>
      </c>
      <c r="Z128" s="101">
        <v>0</v>
      </c>
      <c r="AA128" s="102">
        <f t="shared" si="8"/>
        <v>0</v>
      </c>
      <c r="AR128" s="7" t="s">
        <v>83</v>
      </c>
      <c r="AT128" s="7" t="s">
        <v>81</v>
      </c>
      <c r="AU128" s="7" t="s">
        <v>43</v>
      </c>
      <c r="AY128" s="7" t="s">
        <v>80</v>
      </c>
      <c r="BE128" s="48">
        <f t="shared" si="9"/>
        <v>0</v>
      </c>
      <c r="BF128" s="48">
        <f t="shared" si="10"/>
        <v>0</v>
      </c>
      <c r="BG128" s="48">
        <f t="shared" si="11"/>
        <v>0</v>
      </c>
      <c r="BH128" s="48">
        <f t="shared" si="12"/>
        <v>0</v>
      </c>
      <c r="BI128" s="48">
        <f t="shared" si="13"/>
        <v>0</v>
      </c>
      <c r="BJ128" s="7" t="s">
        <v>9</v>
      </c>
      <c r="BK128" s="48">
        <f t="shared" si="14"/>
        <v>0</v>
      </c>
      <c r="BL128" s="7" t="s">
        <v>83</v>
      </c>
      <c r="BM128" s="7" t="s">
        <v>98</v>
      </c>
    </row>
    <row r="129" spans="2:65" s="1" customFormat="1" ht="22.5" customHeight="1">
      <c r="B129" s="67"/>
      <c r="C129" s="96">
        <v>8</v>
      </c>
      <c r="D129" s="96" t="s">
        <v>81</v>
      </c>
      <c r="E129" s="97"/>
      <c r="F129" s="115" t="s">
        <v>117</v>
      </c>
      <c r="G129" s="116"/>
      <c r="H129" s="116"/>
      <c r="I129" s="116"/>
      <c r="J129" s="98" t="s">
        <v>82</v>
      </c>
      <c r="K129" s="99">
        <v>537</v>
      </c>
      <c r="L129" s="117"/>
      <c r="M129" s="116"/>
      <c r="N129" s="118">
        <f t="shared" si="5"/>
        <v>0</v>
      </c>
      <c r="O129" s="116"/>
      <c r="P129" s="116"/>
      <c r="Q129" s="116"/>
      <c r="R129" s="69"/>
      <c r="T129" s="100" t="s">
        <v>1</v>
      </c>
      <c r="U129" s="24" t="s">
        <v>21</v>
      </c>
      <c r="V129" s="20"/>
      <c r="W129" s="101">
        <f t="shared" si="6"/>
        <v>0</v>
      </c>
      <c r="X129" s="101">
        <v>0</v>
      </c>
      <c r="Y129" s="101">
        <f t="shared" si="7"/>
        <v>0</v>
      </c>
      <c r="Z129" s="101">
        <v>0</v>
      </c>
      <c r="AA129" s="102">
        <f t="shared" si="8"/>
        <v>0</v>
      </c>
      <c r="AR129" s="7" t="s">
        <v>83</v>
      </c>
      <c r="AT129" s="7" t="s">
        <v>81</v>
      </c>
      <c r="AU129" s="7" t="s">
        <v>43</v>
      </c>
      <c r="AY129" s="7" t="s">
        <v>80</v>
      </c>
      <c r="BE129" s="48">
        <f t="shared" si="9"/>
        <v>0</v>
      </c>
      <c r="BF129" s="48">
        <f t="shared" si="10"/>
        <v>0</v>
      </c>
      <c r="BG129" s="48">
        <f t="shared" si="11"/>
        <v>0</v>
      </c>
      <c r="BH129" s="48">
        <f t="shared" si="12"/>
        <v>0</v>
      </c>
      <c r="BI129" s="48">
        <f t="shared" si="13"/>
        <v>0</v>
      </c>
      <c r="BJ129" s="7" t="s">
        <v>9</v>
      </c>
      <c r="BK129" s="48">
        <f t="shared" si="14"/>
        <v>0</v>
      </c>
      <c r="BL129" s="7" t="s">
        <v>83</v>
      </c>
      <c r="BM129" s="7" t="s">
        <v>99</v>
      </c>
    </row>
    <row r="130" spans="2:65" s="5" customFormat="1" ht="29.85" customHeight="1">
      <c r="B130" s="85"/>
      <c r="C130" s="86"/>
      <c r="D130" s="95" t="s">
        <v>53</v>
      </c>
      <c r="E130" s="95"/>
      <c r="F130" s="95"/>
      <c r="G130" s="95"/>
      <c r="H130" s="95"/>
      <c r="I130" s="95"/>
      <c r="J130" s="95"/>
      <c r="K130" s="95"/>
      <c r="L130" s="112"/>
      <c r="M130" s="112"/>
      <c r="N130" s="164">
        <f>SUM(N131:N141)</f>
        <v>0</v>
      </c>
      <c r="O130" s="165"/>
      <c r="P130" s="165"/>
      <c r="Q130" s="165"/>
      <c r="R130" s="88"/>
      <c r="T130" s="89"/>
      <c r="U130" s="86"/>
      <c r="V130" s="86"/>
      <c r="W130" s="90">
        <f>SUM(W131:W141)</f>
        <v>0</v>
      </c>
      <c r="X130" s="86"/>
      <c r="Y130" s="90">
        <f>SUM(Y131:Y141)</f>
        <v>0</v>
      </c>
      <c r="Z130" s="86"/>
      <c r="AA130" s="91">
        <f>SUM(AA131:AA141)</f>
        <v>0</v>
      </c>
      <c r="AD130" s="113"/>
      <c r="AR130" s="92" t="s">
        <v>9</v>
      </c>
      <c r="AT130" s="93" t="s">
        <v>37</v>
      </c>
      <c r="AU130" s="93" t="s">
        <v>9</v>
      </c>
      <c r="AY130" s="92" t="s">
        <v>80</v>
      </c>
      <c r="BK130" s="94">
        <f>SUM(BK131:BK141)</f>
        <v>0</v>
      </c>
    </row>
    <row r="131" spans="2:65" s="1" customFormat="1" ht="22.5" customHeight="1">
      <c r="B131" s="67"/>
      <c r="C131" s="96">
        <v>9</v>
      </c>
      <c r="D131" s="96" t="s">
        <v>81</v>
      </c>
      <c r="E131" s="97"/>
      <c r="F131" s="115" t="s">
        <v>124</v>
      </c>
      <c r="G131" s="116"/>
      <c r="H131" s="116"/>
      <c r="I131" s="116"/>
      <c r="J131" s="98" t="s">
        <v>82</v>
      </c>
      <c r="K131" s="99">
        <v>537</v>
      </c>
      <c r="L131" s="117"/>
      <c r="M131" s="116"/>
      <c r="N131" s="118">
        <f>ROUND(L131*K131,2)</f>
        <v>0</v>
      </c>
      <c r="O131" s="116"/>
      <c r="P131" s="116"/>
      <c r="Q131" s="116"/>
      <c r="R131" s="69"/>
      <c r="T131" s="100"/>
      <c r="U131" s="24"/>
      <c r="V131" s="20"/>
      <c r="W131" s="101"/>
      <c r="X131" s="101"/>
      <c r="Y131" s="101"/>
      <c r="Z131" s="101"/>
      <c r="AA131" s="102"/>
      <c r="AD131" s="114"/>
      <c r="AR131" s="7"/>
      <c r="AT131" s="7"/>
      <c r="AU131" s="7"/>
      <c r="AY131" s="7"/>
      <c r="BE131" s="48"/>
      <c r="BF131" s="48"/>
      <c r="BG131" s="48"/>
      <c r="BH131" s="48"/>
      <c r="BI131" s="48"/>
      <c r="BJ131" s="7"/>
      <c r="BK131" s="48"/>
      <c r="BL131" s="7"/>
      <c r="BM131" s="7"/>
    </row>
    <row r="132" spans="2:65" s="1" customFormat="1" ht="24.75" customHeight="1">
      <c r="B132" s="67"/>
      <c r="C132" s="96">
        <v>10</v>
      </c>
      <c r="D132" s="96" t="s">
        <v>81</v>
      </c>
      <c r="E132" s="97"/>
      <c r="F132" s="115" t="s">
        <v>132</v>
      </c>
      <c r="G132" s="116"/>
      <c r="H132" s="116"/>
      <c r="I132" s="116"/>
      <c r="J132" s="98" t="s">
        <v>82</v>
      </c>
      <c r="K132" s="99">
        <v>196</v>
      </c>
      <c r="L132" s="117"/>
      <c r="M132" s="116"/>
      <c r="N132" s="118">
        <f>ROUND(L132*K132,2)</f>
        <v>0</v>
      </c>
      <c r="O132" s="116"/>
      <c r="P132" s="116"/>
      <c r="Q132" s="116"/>
      <c r="R132" s="69"/>
      <c r="T132" s="100"/>
      <c r="U132" s="24"/>
      <c r="V132" s="20"/>
      <c r="W132" s="101"/>
      <c r="X132" s="101"/>
      <c r="Y132" s="101"/>
      <c r="Z132" s="101"/>
      <c r="AA132" s="102"/>
      <c r="AR132" s="7"/>
      <c r="AT132" s="7"/>
      <c r="AU132" s="7"/>
      <c r="AY132" s="7"/>
      <c r="BE132" s="48"/>
      <c r="BF132" s="48"/>
      <c r="BG132" s="48"/>
      <c r="BH132" s="48"/>
      <c r="BI132" s="48"/>
      <c r="BJ132" s="7"/>
      <c r="BK132" s="48"/>
      <c r="BL132" s="7"/>
      <c r="BM132" s="7"/>
    </row>
    <row r="133" spans="2:65" s="1" customFormat="1" ht="31.5" customHeight="1">
      <c r="B133" s="67"/>
      <c r="C133" s="96">
        <v>11</v>
      </c>
      <c r="D133" s="96" t="s">
        <v>81</v>
      </c>
      <c r="E133" s="97"/>
      <c r="F133" s="115" t="s">
        <v>129</v>
      </c>
      <c r="G133" s="116"/>
      <c r="H133" s="116"/>
      <c r="I133" s="116"/>
      <c r="J133" s="98" t="s">
        <v>82</v>
      </c>
      <c r="K133" s="99">
        <f>K131</f>
        <v>537</v>
      </c>
      <c r="L133" s="117"/>
      <c r="M133" s="116"/>
      <c r="N133" s="118">
        <f t="shared" ref="N133:N141" si="15">ROUND(L133*K133,2)</f>
        <v>0</v>
      </c>
      <c r="O133" s="116"/>
      <c r="P133" s="116"/>
      <c r="Q133" s="116"/>
      <c r="R133" s="69"/>
      <c r="T133" s="100" t="s">
        <v>1</v>
      </c>
      <c r="U133" s="24" t="s">
        <v>21</v>
      </c>
      <c r="V133" s="20"/>
      <c r="W133" s="101">
        <f>V133*K133</f>
        <v>0</v>
      </c>
      <c r="X133" s="101">
        <v>0</v>
      </c>
      <c r="Y133" s="101">
        <f>X133*K133</f>
        <v>0</v>
      </c>
      <c r="Z133" s="101">
        <v>0</v>
      </c>
      <c r="AA133" s="102">
        <f>Z133*K133</f>
        <v>0</v>
      </c>
      <c r="AR133" s="7" t="s">
        <v>83</v>
      </c>
      <c r="AT133" s="7" t="s">
        <v>81</v>
      </c>
      <c r="AU133" s="7" t="s">
        <v>43</v>
      </c>
      <c r="AY133" s="7" t="s">
        <v>80</v>
      </c>
      <c r="BE133" s="48">
        <f>IF(U133="základní",N133,0)</f>
        <v>0</v>
      </c>
      <c r="BF133" s="48">
        <f>IF(U133="snížená",N133,0)</f>
        <v>0</v>
      </c>
      <c r="BG133" s="48">
        <f>IF(U133="zákl. přenesená",N133,0)</f>
        <v>0</v>
      </c>
      <c r="BH133" s="48">
        <f>IF(U133="sníž. přenesená",N133,0)</f>
        <v>0</v>
      </c>
      <c r="BI133" s="48">
        <f>IF(U133="nulová",N133,0)</f>
        <v>0</v>
      </c>
      <c r="BJ133" s="7" t="s">
        <v>9</v>
      </c>
      <c r="BK133" s="48">
        <f>ROUND(L133*K133,2)</f>
        <v>0</v>
      </c>
      <c r="BL133" s="7" t="s">
        <v>83</v>
      </c>
      <c r="BM133" s="7" t="s">
        <v>100</v>
      </c>
    </row>
    <row r="134" spans="2:65" s="1" customFormat="1" ht="31.5" customHeight="1">
      <c r="B134" s="67"/>
      <c r="C134" s="96">
        <v>12</v>
      </c>
      <c r="D134" s="96" t="s">
        <v>81</v>
      </c>
      <c r="E134" s="97"/>
      <c r="F134" s="115" t="s">
        <v>134</v>
      </c>
      <c r="G134" s="116"/>
      <c r="H134" s="116"/>
      <c r="I134" s="116"/>
      <c r="J134" s="98" t="s">
        <v>82</v>
      </c>
      <c r="K134" s="99">
        <v>250</v>
      </c>
      <c r="L134" s="117"/>
      <c r="M134" s="116"/>
      <c r="N134" s="118">
        <f t="shared" si="15"/>
        <v>0</v>
      </c>
      <c r="O134" s="116"/>
      <c r="P134" s="116"/>
      <c r="Q134" s="116"/>
      <c r="R134" s="69"/>
      <c r="T134" s="100"/>
      <c r="U134" s="24"/>
      <c r="V134" s="20"/>
      <c r="W134" s="101"/>
      <c r="X134" s="101"/>
      <c r="Y134" s="101"/>
      <c r="Z134" s="101"/>
      <c r="AA134" s="102"/>
      <c r="AR134" s="7"/>
      <c r="AT134" s="7"/>
      <c r="AU134" s="7"/>
      <c r="AY134" s="7"/>
      <c r="BE134" s="48"/>
      <c r="BF134" s="48"/>
      <c r="BG134" s="48"/>
      <c r="BH134" s="48"/>
      <c r="BI134" s="48"/>
      <c r="BJ134" s="7"/>
      <c r="BK134" s="48"/>
      <c r="BL134" s="7"/>
      <c r="BM134" s="7"/>
    </row>
    <row r="135" spans="2:65" s="1" customFormat="1" ht="31.5" customHeight="1">
      <c r="B135" s="67"/>
      <c r="C135" s="103">
        <v>13</v>
      </c>
      <c r="D135" s="103" t="s">
        <v>86</v>
      </c>
      <c r="E135" s="104"/>
      <c r="F135" s="119" t="s">
        <v>135</v>
      </c>
      <c r="G135" s="120"/>
      <c r="H135" s="120"/>
      <c r="I135" s="120"/>
      <c r="J135" s="105" t="s">
        <v>82</v>
      </c>
      <c r="K135" s="106">
        <v>240</v>
      </c>
      <c r="L135" s="121"/>
      <c r="M135" s="122"/>
      <c r="N135" s="123">
        <f t="shared" si="15"/>
        <v>0</v>
      </c>
      <c r="O135" s="116"/>
      <c r="P135" s="116"/>
      <c r="Q135" s="116"/>
      <c r="R135" s="69"/>
      <c r="T135" s="100"/>
      <c r="U135" s="24"/>
      <c r="V135" s="20"/>
      <c r="W135" s="101"/>
      <c r="X135" s="101"/>
      <c r="Y135" s="101"/>
      <c r="Z135" s="101"/>
      <c r="AA135" s="102"/>
      <c r="AR135" s="7"/>
      <c r="AT135" s="7"/>
      <c r="AU135" s="7"/>
      <c r="AY135" s="7"/>
      <c r="BE135" s="48"/>
      <c r="BF135" s="48"/>
      <c r="BG135" s="48"/>
      <c r="BH135" s="48"/>
      <c r="BI135" s="48"/>
      <c r="BJ135" s="7"/>
      <c r="BK135" s="48"/>
      <c r="BL135" s="7"/>
      <c r="BM135" s="7"/>
    </row>
    <row r="136" spans="2:65" s="1" customFormat="1" ht="31.5" customHeight="1">
      <c r="B136" s="67"/>
      <c r="C136" s="103">
        <v>14</v>
      </c>
      <c r="D136" s="103" t="s">
        <v>86</v>
      </c>
      <c r="E136" s="104"/>
      <c r="F136" s="119" t="s">
        <v>136</v>
      </c>
      <c r="G136" s="120"/>
      <c r="H136" s="120"/>
      <c r="I136" s="120"/>
      <c r="J136" s="105" t="s">
        <v>82</v>
      </c>
      <c r="K136" s="106">
        <v>10</v>
      </c>
      <c r="L136" s="121"/>
      <c r="M136" s="122"/>
      <c r="N136" s="123">
        <f>ROUND(L136*K136,2)</f>
        <v>0</v>
      </c>
      <c r="O136" s="116"/>
      <c r="P136" s="116"/>
      <c r="Q136" s="116"/>
      <c r="R136" s="69"/>
      <c r="T136" s="100"/>
      <c r="U136" s="24"/>
      <c r="V136" s="20"/>
      <c r="W136" s="101"/>
      <c r="X136" s="101"/>
      <c r="Y136" s="101"/>
      <c r="Z136" s="101"/>
      <c r="AA136" s="102"/>
      <c r="AR136" s="7"/>
      <c r="AT136" s="7"/>
      <c r="AU136" s="7"/>
      <c r="AY136" s="7"/>
      <c r="BE136" s="48"/>
      <c r="BF136" s="48"/>
      <c r="BG136" s="48"/>
      <c r="BH136" s="48"/>
      <c r="BI136" s="48"/>
      <c r="BJ136" s="7"/>
      <c r="BK136" s="48"/>
      <c r="BL136" s="7"/>
      <c r="BM136" s="7"/>
    </row>
    <row r="137" spans="2:65" s="1" customFormat="1" ht="31.5" customHeight="1">
      <c r="B137" s="67"/>
      <c r="C137" s="96">
        <v>15</v>
      </c>
      <c r="D137" s="96" t="s">
        <v>81</v>
      </c>
      <c r="E137" s="97"/>
      <c r="F137" s="115" t="s">
        <v>137</v>
      </c>
      <c r="G137" s="116"/>
      <c r="H137" s="116"/>
      <c r="I137" s="116"/>
      <c r="J137" s="98" t="s">
        <v>82</v>
      </c>
      <c r="K137" s="99">
        <v>91</v>
      </c>
      <c r="L137" s="117"/>
      <c r="M137" s="116"/>
      <c r="N137" s="118">
        <f>ROUND(L137*K137,2)</f>
        <v>0</v>
      </c>
      <c r="O137" s="116"/>
      <c r="P137" s="116"/>
      <c r="Q137" s="116"/>
      <c r="R137" s="69"/>
      <c r="T137" s="100"/>
      <c r="U137" s="24"/>
      <c r="V137" s="20"/>
      <c r="W137" s="101"/>
      <c r="X137" s="101"/>
      <c r="Y137" s="101"/>
      <c r="Z137" s="101"/>
      <c r="AA137" s="102"/>
      <c r="AR137" s="7"/>
      <c r="AT137" s="7"/>
      <c r="AU137" s="7"/>
      <c r="AY137" s="7"/>
      <c r="BE137" s="48"/>
      <c r="BF137" s="48"/>
      <c r="BG137" s="48"/>
      <c r="BH137" s="48"/>
      <c r="BI137" s="48"/>
      <c r="BJ137" s="7"/>
      <c r="BK137" s="48"/>
      <c r="BL137" s="7"/>
      <c r="BM137" s="7"/>
    </row>
    <row r="138" spans="2:65" s="1" customFormat="1" ht="31.5" customHeight="1">
      <c r="B138" s="67"/>
      <c r="C138" s="103">
        <v>16</v>
      </c>
      <c r="D138" s="103" t="s">
        <v>86</v>
      </c>
      <c r="E138" s="104"/>
      <c r="F138" s="119" t="s">
        <v>138</v>
      </c>
      <c r="G138" s="120"/>
      <c r="H138" s="120"/>
      <c r="I138" s="120"/>
      <c r="J138" s="105" t="s">
        <v>82</v>
      </c>
      <c r="K138" s="106">
        <f>K137</f>
        <v>91</v>
      </c>
      <c r="L138" s="121"/>
      <c r="M138" s="122"/>
      <c r="N138" s="123">
        <f>ROUND(L138*K138,2)</f>
        <v>0</v>
      </c>
      <c r="O138" s="116"/>
      <c r="P138" s="116"/>
      <c r="Q138" s="116"/>
      <c r="R138" s="69"/>
      <c r="T138" s="100"/>
      <c r="U138" s="24"/>
      <c r="V138" s="20"/>
      <c r="W138" s="101"/>
      <c r="X138" s="101"/>
      <c r="Y138" s="101"/>
      <c r="Z138" s="101"/>
      <c r="AA138" s="102"/>
      <c r="AR138" s="7"/>
      <c r="AT138" s="7"/>
      <c r="AU138" s="7"/>
      <c r="AY138" s="7"/>
      <c r="BE138" s="48"/>
      <c r="BF138" s="48"/>
      <c r="BG138" s="48"/>
      <c r="BH138" s="48"/>
      <c r="BI138" s="48"/>
      <c r="BJ138" s="7"/>
      <c r="BK138" s="48"/>
      <c r="BL138" s="7"/>
      <c r="BM138" s="7"/>
    </row>
    <row r="139" spans="2:65" s="1" customFormat="1" ht="31.5" customHeight="1">
      <c r="B139" s="67"/>
      <c r="C139" s="96">
        <v>17</v>
      </c>
      <c r="D139" s="96" t="s">
        <v>81</v>
      </c>
      <c r="E139" s="97"/>
      <c r="F139" s="115" t="s">
        <v>125</v>
      </c>
      <c r="G139" s="116"/>
      <c r="H139" s="116"/>
      <c r="I139" s="116"/>
      <c r="J139" s="98" t="s">
        <v>82</v>
      </c>
      <c r="K139" s="99">
        <f>K132</f>
        <v>196</v>
      </c>
      <c r="L139" s="117"/>
      <c r="M139" s="116"/>
      <c r="N139" s="118">
        <f t="shared" si="15"/>
        <v>0</v>
      </c>
      <c r="O139" s="116"/>
      <c r="P139" s="116"/>
      <c r="Q139" s="116"/>
      <c r="R139" s="69"/>
      <c r="T139" s="100" t="s">
        <v>1</v>
      </c>
      <c r="U139" s="24" t="s">
        <v>21</v>
      </c>
      <c r="V139" s="20"/>
      <c r="W139" s="101">
        <f>V139*K139</f>
        <v>0</v>
      </c>
      <c r="X139" s="101">
        <v>0</v>
      </c>
      <c r="Y139" s="101">
        <f>X139*K139</f>
        <v>0</v>
      </c>
      <c r="Z139" s="101">
        <v>0</v>
      </c>
      <c r="AA139" s="102">
        <f>Z139*K139</f>
        <v>0</v>
      </c>
      <c r="AR139" s="7" t="s">
        <v>83</v>
      </c>
      <c r="AT139" s="7" t="s">
        <v>81</v>
      </c>
      <c r="AU139" s="7" t="s">
        <v>43</v>
      </c>
      <c r="AY139" s="7" t="s">
        <v>80</v>
      </c>
      <c r="BE139" s="48">
        <f>IF(U139="základní",N139,0)</f>
        <v>0</v>
      </c>
      <c r="BF139" s="48">
        <f>IF(U139="snížená",N139,0)</f>
        <v>0</v>
      </c>
      <c r="BG139" s="48">
        <f>IF(U139="zákl. přenesená",N139,0)</f>
        <v>0</v>
      </c>
      <c r="BH139" s="48">
        <f>IF(U139="sníž. přenesená",N139,0)</f>
        <v>0</v>
      </c>
      <c r="BI139" s="48">
        <f>IF(U139="nulová",N139,0)</f>
        <v>0</v>
      </c>
      <c r="BJ139" s="7" t="s">
        <v>9</v>
      </c>
      <c r="BK139" s="48">
        <f>ROUND(L139*K139,2)</f>
        <v>0</v>
      </c>
      <c r="BL139" s="7" t="s">
        <v>83</v>
      </c>
      <c r="BM139" s="7" t="s">
        <v>101</v>
      </c>
    </row>
    <row r="140" spans="2:65" s="1" customFormat="1" ht="31.5" customHeight="1">
      <c r="B140" s="67"/>
      <c r="C140" s="103">
        <v>18</v>
      </c>
      <c r="D140" s="103" t="s">
        <v>86</v>
      </c>
      <c r="E140" s="104"/>
      <c r="F140" s="119" t="s">
        <v>123</v>
      </c>
      <c r="G140" s="120"/>
      <c r="H140" s="120"/>
      <c r="I140" s="120"/>
      <c r="J140" s="105" t="s">
        <v>82</v>
      </c>
      <c r="K140" s="106">
        <v>180</v>
      </c>
      <c r="L140" s="121"/>
      <c r="M140" s="122"/>
      <c r="N140" s="123">
        <f>ROUND(L140*K140,2)</f>
        <v>0</v>
      </c>
      <c r="O140" s="116"/>
      <c r="P140" s="116"/>
      <c r="Q140" s="116"/>
      <c r="R140" s="69"/>
      <c r="T140" s="100"/>
      <c r="U140" s="24"/>
      <c r="V140" s="20"/>
      <c r="W140" s="101"/>
      <c r="X140" s="101"/>
      <c r="Y140" s="101"/>
      <c r="Z140" s="101"/>
      <c r="AA140" s="102"/>
      <c r="AR140" s="7"/>
      <c r="AT140" s="7"/>
      <c r="AU140" s="7"/>
      <c r="AY140" s="7"/>
      <c r="BE140" s="48"/>
      <c r="BF140" s="48"/>
      <c r="BG140" s="48"/>
      <c r="BH140" s="48"/>
      <c r="BI140" s="48"/>
      <c r="BJ140" s="7"/>
      <c r="BK140" s="48"/>
      <c r="BL140" s="7"/>
      <c r="BM140" s="7"/>
    </row>
    <row r="141" spans="2:65" s="1" customFormat="1" ht="37.5" customHeight="1">
      <c r="B141" s="67"/>
      <c r="C141" s="103">
        <v>19</v>
      </c>
      <c r="D141" s="103" t="s">
        <v>86</v>
      </c>
      <c r="E141" s="104"/>
      <c r="F141" s="119" t="s">
        <v>139</v>
      </c>
      <c r="G141" s="120"/>
      <c r="H141" s="120"/>
      <c r="I141" s="120"/>
      <c r="J141" s="105" t="s">
        <v>82</v>
      </c>
      <c r="K141" s="106">
        <v>16</v>
      </c>
      <c r="L141" s="121"/>
      <c r="M141" s="122"/>
      <c r="N141" s="123">
        <f t="shared" si="15"/>
        <v>0</v>
      </c>
      <c r="O141" s="116"/>
      <c r="P141" s="116"/>
      <c r="Q141" s="116"/>
      <c r="R141" s="69"/>
      <c r="T141" s="100" t="s">
        <v>1</v>
      </c>
      <c r="U141" s="24" t="s">
        <v>21</v>
      </c>
      <c r="V141" s="20"/>
      <c r="W141" s="101">
        <f>V141*K141</f>
        <v>0</v>
      </c>
      <c r="X141" s="101">
        <v>0</v>
      </c>
      <c r="Y141" s="101">
        <f>X141*K141</f>
        <v>0</v>
      </c>
      <c r="Z141" s="101">
        <v>0</v>
      </c>
      <c r="AA141" s="102">
        <f>Z141*K141</f>
        <v>0</v>
      </c>
      <c r="AR141" s="7" t="s">
        <v>83</v>
      </c>
      <c r="AT141" s="7" t="s">
        <v>81</v>
      </c>
      <c r="AU141" s="7" t="s">
        <v>43</v>
      </c>
      <c r="AY141" s="7" t="s">
        <v>80</v>
      </c>
      <c r="BE141" s="48">
        <f>IF(U141="základní",N141,0)</f>
        <v>0</v>
      </c>
      <c r="BF141" s="48">
        <f>IF(U141="snížená",N141,0)</f>
        <v>0</v>
      </c>
      <c r="BG141" s="48">
        <f>IF(U141="zákl. přenesená",N141,0)</f>
        <v>0</v>
      </c>
      <c r="BH141" s="48">
        <f>IF(U141="sníž. přenesená",N141,0)</f>
        <v>0</v>
      </c>
      <c r="BI141" s="48">
        <f>IF(U141="nulová",N141,0)</f>
        <v>0</v>
      </c>
      <c r="BJ141" s="7" t="s">
        <v>9</v>
      </c>
      <c r="BK141" s="48">
        <f>ROUND(L141*K141,2)</f>
        <v>0</v>
      </c>
      <c r="BL141" s="7" t="s">
        <v>83</v>
      </c>
      <c r="BM141" s="7" t="s">
        <v>102</v>
      </c>
    </row>
    <row r="142" spans="2:65" s="5" customFormat="1" ht="29.85" customHeight="1">
      <c r="B142" s="85"/>
      <c r="C142" s="86"/>
      <c r="D142" s="95" t="s">
        <v>54</v>
      </c>
      <c r="E142" s="95"/>
      <c r="F142" s="95"/>
      <c r="G142" s="95"/>
      <c r="H142" s="95"/>
      <c r="I142" s="95"/>
      <c r="J142" s="95"/>
      <c r="K142" s="95"/>
      <c r="L142" s="112"/>
      <c r="M142" s="112"/>
      <c r="N142" s="148">
        <f>SUM(N143:N152)</f>
        <v>0</v>
      </c>
      <c r="O142" s="149"/>
      <c r="P142" s="149"/>
      <c r="Q142" s="149"/>
      <c r="R142" s="88"/>
      <c r="T142" s="89"/>
      <c r="U142" s="86"/>
      <c r="V142" s="86"/>
      <c r="W142" s="90" t="e">
        <f>SUM(#REF!)</f>
        <v>#REF!</v>
      </c>
      <c r="X142" s="86"/>
      <c r="Y142" s="90" t="e">
        <f>SUM(#REF!)</f>
        <v>#REF!</v>
      </c>
      <c r="Z142" s="86"/>
      <c r="AA142" s="91" t="e">
        <f>SUM(#REF!)</f>
        <v>#REF!</v>
      </c>
      <c r="AD142" s="113"/>
      <c r="AR142" s="92" t="s">
        <v>9</v>
      </c>
      <c r="AT142" s="93" t="s">
        <v>37</v>
      </c>
      <c r="AU142" s="93" t="s">
        <v>9</v>
      </c>
      <c r="AY142" s="92" t="s">
        <v>80</v>
      </c>
      <c r="BK142" s="94" t="e">
        <f>SUM(#REF!)</f>
        <v>#REF!</v>
      </c>
    </row>
    <row r="143" spans="2:65" s="5" customFormat="1" ht="29.85" customHeight="1">
      <c r="B143" s="85"/>
      <c r="C143" s="96">
        <v>20</v>
      </c>
      <c r="D143" s="96" t="s">
        <v>81</v>
      </c>
      <c r="E143" s="97"/>
      <c r="F143" s="115" t="s">
        <v>127</v>
      </c>
      <c r="G143" s="116"/>
      <c r="H143" s="116"/>
      <c r="I143" s="116"/>
      <c r="J143" s="98" t="s">
        <v>82</v>
      </c>
      <c r="K143" s="99">
        <f>K129</f>
        <v>537</v>
      </c>
      <c r="L143" s="117"/>
      <c r="M143" s="116"/>
      <c r="N143" s="118">
        <f t="shared" ref="N143:N152" si="16">ROUND(L143*K143,2)</f>
        <v>0</v>
      </c>
      <c r="O143" s="116"/>
      <c r="P143" s="116"/>
      <c r="Q143" s="116"/>
      <c r="R143" s="88"/>
      <c r="T143" s="89"/>
      <c r="U143" s="86"/>
      <c r="V143" s="86"/>
      <c r="W143" s="90"/>
      <c r="X143" s="86"/>
      <c r="Y143" s="90"/>
      <c r="Z143" s="86"/>
      <c r="AA143" s="91"/>
      <c r="AR143" s="92"/>
      <c r="AT143" s="93"/>
      <c r="AU143" s="93"/>
      <c r="AY143" s="92"/>
      <c r="BK143" s="94"/>
    </row>
    <row r="144" spans="2:65" s="5" customFormat="1" ht="29.85" customHeight="1">
      <c r="B144" s="85"/>
      <c r="C144" s="96">
        <v>21</v>
      </c>
      <c r="D144" s="96" t="s">
        <v>81</v>
      </c>
      <c r="E144" s="97"/>
      <c r="F144" s="115" t="s">
        <v>140</v>
      </c>
      <c r="G144" s="116"/>
      <c r="H144" s="116"/>
      <c r="I144" s="116"/>
      <c r="J144" s="98" t="s">
        <v>118</v>
      </c>
      <c r="K144" s="99">
        <v>67</v>
      </c>
      <c r="L144" s="117"/>
      <c r="M144" s="116"/>
      <c r="N144" s="118">
        <f t="shared" si="16"/>
        <v>0</v>
      </c>
      <c r="O144" s="116"/>
      <c r="P144" s="116"/>
      <c r="Q144" s="116"/>
      <c r="R144" s="88"/>
      <c r="T144" s="89"/>
      <c r="U144" s="86"/>
      <c r="V144" s="86"/>
      <c r="W144" s="90"/>
      <c r="X144" s="86"/>
      <c r="Y144" s="90"/>
      <c r="Z144" s="86"/>
      <c r="AA144" s="91"/>
      <c r="AR144" s="92"/>
      <c r="AT144" s="93"/>
      <c r="AU144" s="93"/>
      <c r="AY144" s="92"/>
      <c r="BK144" s="94"/>
    </row>
    <row r="145" spans="2:65" s="5" customFormat="1" ht="29.85" customHeight="1">
      <c r="B145" s="85"/>
      <c r="C145" s="103">
        <v>22</v>
      </c>
      <c r="D145" s="103" t="s">
        <v>86</v>
      </c>
      <c r="E145" s="104"/>
      <c r="F145" s="119" t="s">
        <v>141</v>
      </c>
      <c r="G145" s="120"/>
      <c r="H145" s="120"/>
      <c r="I145" s="120"/>
      <c r="J145" s="105" t="s">
        <v>119</v>
      </c>
      <c r="K145" s="106">
        <f>K144</f>
        <v>67</v>
      </c>
      <c r="L145" s="121"/>
      <c r="M145" s="122"/>
      <c r="N145" s="123">
        <f t="shared" si="16"/>
        <v>0</v>
      </c>
      <c r="O145" s="116"/>
      <c r="P145" s="116"/>
      <c r="Q145" s="116"/>
      <c r="R145" s="88"/>
      <c r="T145" s="89"/>
      <c r="U145" s="86"/>
      <c r="V145" s="86"/>
      <c r="W145" s="90"/>
      <c r="X145" s="86"/>
      <c r="Y145" s="90"/>
      <c r="Z145" s="86"/>
      <c r="AA145" s="91"/>
      <c r="AR145" s="92"/>
      <c r="AT145" s="93"/>
      <c r="AU145" s="93"/>
      <c r="AY145" s="92"/>
      <c r="BK145" s="94"/>
    </row>
    <row r="146" spans="2:65" s="5" customFormat="1" ht="29.85" customHeight="1">
      <c r="B146" s="85"/>
      <c r="C146" s="96">
        <v>23</v>
      </c>
      <c r="D146" s="96" t="s">
        <v>81</v>
      </c>
      <c r="E146" s="97"/>
      <c r="F146" s="115" t="s">
        <v>122</v>
      </c>
      <c r="G146" s="116"/>
      <c r="H146" s="116"/>
      <c r="I146" s="116"/>
      <c r="J146" s="98" t="s">
        <v>118</v>
      </c>
      <c r="K146" s="99">
        <v>23</v>
      </c>
      <c r="L146" s="117"/>
      <c r="M146" s="116"/>
      <c r="N146" s="118">
        <f t="shared" si="16"/>
        <v>0</v>
      </c>
      <c r="O146" s="116"/>
      <c r="P146" s="116"/>
      <c r="Q146" s="116"/>
      <c r="R146" s="88"/>
      <c r="T146" s="89"/>
      <c r="U146" s="86"/>
      <c r="V146" s="86"/>
      <c r="W146" s="90"/>
      <c r="X146" s="86"/>
      <c r="Y146" s="90"/>
      <c r="Z146" s="86"/>
      <c r="AA146" s="91"/>
      <c r="AR146" s="92"/>
      <c r="AT146" s="93"/>
      <c r="AU146" s="93"/>
      <c r="AY146" s="92"/>
      <c r="BK146" s="94"/>
    </row>
    <row r="147" spans="2:65" s="5" customFormat="1" ht="29.85" customHeight="1">
      <c r="B147" s="85"/>
      <c r="C147" s="103">
        <v>24</v>
      </c>
      <c r="D147" s="103" t="s">
        <v>86</v>
      </c>
      <c r="E147" s="104"/>
      <c r="F147" s="119" t="s">
        <v>142</v>
      </c>
      <c r="G147" s="120"/>
      <c r="H147" s="120"/>
      <c r="I147" s="120"/>
      <c r="J147" s="105" t="s">
        <v>119</v>
      </c>
      <c r="K147" s="106">
        <v>7</v>
      </c>
      <c r="L147" s="121"/>
      <c r="M147" s="122"/>
      <c r="N147" s="123">
        <f t="shared" si="16"/>
        <v>0</v>
      </c>
      <c r="O147" s="116"/>
      <c r="P147" s="116"/>
      <c r="Q147" s="116"/>
      <c r="R147" s="88"/>
      <c r="T147" s="89"/>
      <c r="U147" s="86"/>
      <c r="V147" s="86"/>
      <c r="W147" s="90"/>
      <c r="X147" s="86"/>
      <c r="Y147" s="90"/>
      <c r="Z147" s="86"/>
      <c r="AA147" s="91"/>
      <c r="AR147" s="92"/>
      <c r="AT147" s="93"/>
      <c r="AU147" s="93"/>
      <c r="AY147" s="92"/>
      <c r="BK147" s="94"/>
    </row>
    <row r="148" spans="2:65" s="5" customFormat="1" ht="29.85" customHeight="1">
      <c r="B148" s="85"/>
      <c r="C148" s="103">
        <v>25</v>
      </c>
      <c r="D148" s="103" t="s">
        <v>86</v>
      </c>
      <c r="E148" s="104"/>
      <c r="F148" s="119" t="s">
        <v>130</v>
      </c>
      <c r="G148" s="120"/>
      <c r="H148" s="120"/>
      <c r="I148" s="120"/>
      <c r="J148" s="105" t="s">
        <v>119</v>
      </c>
      <c r="K148" s="106">
        <v>16</v>
      </c>
      <c r="L148" s="121"/>
      <c r="M148" s="122"/>
      <c r="N148" s="123">
        <f t="shared" si="16"/>
        <v>0</v>
      </c>
      <c r="O148" s="116"/>
      <c r="P148" s="116"/>
      <c r="Q148" s="116"/>
      <c r="R148" s="88"/>
      <c r="T148" s="89"/>
      <c r="U148" s="86"/>
      <c r="V148" s="86"/>
      <c r="W148" s="90"/>
      <c r="X148" s="86"/>
      <c r="Y148" s="90"/>
      <c r="Z148" s="86"/>
      <c r="AA148" s="91"/>
      <c r="AR148" s="92"/>
      <c r="AT148" s="93"/>
      <c r="AU148" s="93"/>
      <c r="AY148" s="92"/>
      <c r="BK148" s="94"/>
    </row>
    <row r="149" spans="2:65" s="5" customFormat="1" ht="29.85" customHeight="1">
      <c r="B149" s="85"/>
      <c r="C149" s="96">
        <v>26</v>
      </c>
      <c r="D149" s="96" t="s">
        <v>81</v>
      </c>
      <c r="E149" s="97"/>
      <c r="F149" s="115" t="s">
        <v>143</v>
      </c>
      <c r="G149" s="116"/>
      <c r="H149" s="116"/>
      <c r="I149" s="116"/>
      <c r="J149" s="98" t="s">
        <v>118</v>
      </c>
      <c r="K149" s="99">
        <v>12</v>
      </c>
      <c r="L149" s="117"/>
      <c r="M149" s="116"/>
      <c r="N149" s="118">
        <f t="shared" si="16"/>
        <v>0</v>
      </c>
      <c r="O149" s="116"/>
      <c r="P149" s="116"/>
      <c r="Q149" s="116"/>
      <c r="R149" s="88"/>
      <c r="T149" s="89"/>
      <c r="U149" s="86"/>
      <c r="V149" s="86"/>
      <c r="W149" s="90"/>
      <c r="X149" s="86"/>
      <c r="Y149" s="90"/>
      <c r="Z149" s="86"/>
      <c r="AA149" s="91"/>
      <c r="AR149" s="92"/>
      <c r="AT149" s="93"/>
      <c r="AU149" s="93"/>
      <c r="AY149" s="92"/>
      <c r="BK149" s="94"/>
    </row>
    <row r="150" spans="2:65" s="5" customFormat="1" ht="29.85" customHeight="1">
      <c r="B150" s="85"/>
      <c r="C150" s="103">
        <v>27</v>
      </c>
      <c r="D150" s="103" t="s">
        <v>86</v>
      </c>
      <c r="E150" s="104"/>
      <c r="F150" s="119" t="s">
        <v>144</v>
      </c>
      <c r="G150" s="120"/>
      <c r="H150" s="120"/>
      <c r="I150" s="120"/>
      <c r="J150" s="105" t="s">
        <v>119</v>
      </c>
      <c r="K150" s="106">
        <v>12</v>
      </c>
      <c r="L150" s="121"/>
      <c r="M150" s="122"/>
      <c r="N150" s="123">
        <f t="shared" si="16"/>
        <v>0</v>
      </c>
      <c r="O150" s="116"/>
      <c r="P150" s="116"/>
      <c r="Q150" s="116"/>
      <c r="R150" s="88"/>
      <c r="T150" s="89"/>
      <c r="U150" s="86"/>
      <c r="V150" s="86"/>
      <c r="W150" s="90"/>
      <c r="X150" s="86"/>
      <c r="Y150" s="90"/>
      <c r="Z150" s="86"/>
      <c r="AA150" s="91"/>
      <c r="AR150" s="92"/>
      <c r="AT150" s="93"/>
      <c r="AU150" s="93"/>
      <c r="AY150" s="92"/>
      <c r="BK150" s="94"/>
    </row>
    <row r="151" spans="2:65" s="5" customFormat="1" ht="36.75" customHeight="1">
      <c r="B151" s="85"/>
      <c r="C151" s="96">
        <v>28</v>
      </c>
      <c r="D151" s="96" t="s">
        <v>81</v>
      </c>
      <c r="E151" s="97"/>
      <c r="F151" s="115" t="s">
        <v>131</v>
      </c>
      <c r="G151" s="116"/>
      <c r="H151" s="116"/>
      <c r="I151" s="116"/>
      <c r="J151" s="98" t="s">
        <v>118</v>
      </c>
      <c r="K151" s="99">
        <v>25</v>
      </c>
      <c r="L151" s="117"/>
      <c r="M151" s="116"/>
      <c r="N151" s="118">
        <f t="shared" si="16"/>
        <v>0</v>
      </c>
      <c r="O151" s="116"/>
      <c r="P151" s="116"/>
      <c r="Q151" s="116"/>
      <c r="R151" s="88"/>
      <c r="T151" s="89"/>
      <c r="U151" s="86"/>
      <c r="V151" s="86"/>
      <c r="W151" s="90"/>
      <c r="X151" s="86"/>
      <c r="Y151" s="90"/>
      <c r="Z151" s="86"/>
      <c r="AA151" s="91"/>
      <c r="AR151" s="92"/>
      <c r="AT151" s="93"/>
      <c r="AU151" s="93"/>
      <c r="AY151" s="92"/>
      <c r="BK151" s="94"/>
    </row>
    <row r="152" spans="2:65" s="5" customFormat="1" ht="37.5" customHeight="1">
      <c r="B152" s="85"/>
      <c r="C152" s="96">
        <v>29</v>
      </c>
      <c r="D152" s="96" t="s">
        <v>81</v>
      </c>
      <c r="E152" s="97"/>
      <c r="F152" s="115" t="s">
        <v>145</v>
      </c>
      <c r="G152" s="116"/>
      <c r="H152" s="116"/>
      <c r="I152" s="116"/>
      <c r="J152" s="98" t="s">
        <v>89</v>
      </c>
      <c r="K152" s="99">
        <v>5.5</v>
      </c>
      <c r="L152" s="117"/>
      <c r="M152" s="116"/>
      <c r="N152" s="118">
        <f t="shared" si="16"/>
        <v>0</v>
      </c>
      <c r="O152" s="116"/>
      <c r="P152" s="116"/>
      <c r="Q152" s="116"/>
      <c r="R152" s="88"/>
      <c r="T152" s="89"/>
      <c r="U152" s="86"/>
      <c r="V152" s="86"/>
      <c r="W152" s="90"/>
      <c r="X152" s="86"/>
      <c r="Y152" s="90"/>
      <c r="Z152" s="86"/>
      <c r="AA152" s="91"/>
      <c r="AR152" s="92"/>
      <c r="AT152" s="93"/>
      <c r="AU152" s="93"/>
      <c r="AY152" s="92"/>
      <c r="BK152" s="94"/>
    </row>
    <row r="153" spans="2:65" s="5" customFormat="1" ht="29.85" customHeight="1">
      <c r="B153" s="85"/>
      <c r="C153" s="86"/>
      <c r="D153" s="95" t="s">
        <v>55</v>
      </c>
      <c r="E153" s="95"/>
      <c r="F153" s="95"/>
      <c r="G153" s="95"/>
      <c r="H153" s="95"/>
      <c r="I153" s="95"/>
      <c r="J153" s="95"/>
      <c r="K153" s="95"/>
      <c r="L153" s="112"/>
      <c r="M153" s="112"/>
      <c r="N153" s="148">
        <f>SUM(N154:N157)</f>
        <v>0</v>
      </c>
      <c r="O153" s="149"/>
      <c r="P153" s="149"/>
      <c r="Q153" s="149"/>
      <c r="R153" s="88"/>
      <c r="T153" s="89"/>
      <c r="U153" s="86"/>
      <c r="V153" s="86"/>
      <c r="W153" s="90">
        <f>SUM(W154:W157)</f>
        <v>0</v>
      </c>
      <c r="X153" s="86"/>
      <c r="Y153" s="90">
        <f>SUM(Y154:Y157)</f>
        <v>0</v>
      </c>
      <c r="Z153" s="86"/>
      <c r="AA153" s="91">
        <f>SUM(AA154:AA157)</f>
        <v>0</v>
      </c>
      <c r="AD153" s="113"/>
      <c r="AR153" s="92" t="s">
        <v>9</v>
      </c>
      <c r="AT153" s="93" t="s">
        <v>37</v>
      </c>
      <c r="AU153" s="93" t="s">
        <v>9</v>
      </c>
      <c r="AY153" s="92" t="s">
        <v>80</v>
      </c>
      <c r="BK153" s="94">
        <f>SUM(BK154:BK157)</f>
        <v>0</v>
      </c>
    </row>
    <row r="154" spans="2:65" s="1" customFormat="1" ht="22.5" customHeight="1">
      <c r="B154" s="67"/>
      <c r="C154" s="96">
        <v>30</v>
      </c>
      <c r="D154" s="96" t="s">
        <v>81</v>
      </c>
      <c r="E154" s="97"/>
      <c r="F154" s="115" t="s">
        <v>103</v>
      </c>
      <c r="G154" s="116"/>
      <c r="H154" s="116"/>
      <c r="I154" s="116"/>
      <c r="J154" s="98" t="s">
        <v>87</v>
      </c>
      <c r="K154" s="99">
        <v>287.5</v>
      </c>
      <c r="L154" s="117"/>
      <c r="M154" s="116"/>
      <c r="N154" s="118">
        <f>ROUND(L154*K154,2)</f>
        <v>0</v>
      </c>
      <c r="O154" s="116"/>
      <c r="P154" s="116"/>
      <c r="Q154" s="116"/>
      <c r="R154" s="69"/>
      <c r="T154" s="100" t="s">
        <v>1</v>
      </c>
      <c r="U154" s="24" t="s">
        <v>21</v>
      </c>
      <c r="V154" s="20"/>
      <c r="W154" s="101">
        <f>V154*K154</f>
        <v>0</v>
      </c>
      <c r="X154" s="101">
        <v>0</v>
      </c>
      <c r="Y154" s="101">
        <f>X154*K154</f>
        <v>0</v>
      </c>
      <c r="Z154" s="101">
        <v>0</v>
      </c>
      <c r="AA154" s="102">
        <f>Z154*K154</f>
        <v>0</v>
      </c>
      <c r="AR154" s="7" t="s">
        <v>83</v>
      </c>
      <c r="AT154" s="7" t="s">
        <v>81</v>
      </c>
      <c r="AU154" s="7" t="s">
        <v>43</v>
      </c>
      <c r="AY154" s="7" t="s">
        <v>80</v>
      </c>
      <c r="BE154" s="48">
        <f>IF(U154="základní",N154,0)</f>
        <v>0</v>
      </c>
      <c r="BF154" s="48">
        <f>IF(U154="snížená",N154,0)</f>
        <v>0</v>
      </c>
      <c r="BG154" s="48">
        <f>IF(U154="zákl. přenesená",N154,0)</f>
        <v>0</v>
      </c>
      <c r="BH154" s="48">
        <f>IF(U154="sníž. přenesená",N154,0)</f>
        <v>0</v>
      </c>
      <c r="BI154" s="48">
        <f>IF(U154="nulová",N154,0)</f>
        <v>0</v>
      </c>
      <c r="BJ154" s="7" t="s">
        <v>9</v>
      </c>
      <c r="BK154" s="48">
        <f>ROUND(L154*K154,2)</f>
        <v>0</v>
      </c>
      <c r="BL154" s="7" t="s">
        <v>83</v>
      </c>
      <c r="BM154" s="7" t="s">
        <v>104</v>
      </c>
    </row>
    <row r="155" spans="2:65" s="1" customFormat="1" ht="31.5" customHeight="1">
      <c r="B155" s="67"/>
      <c r="C155" s="96">
        <v>31</v>
      </c>
      <c r="D155" s="96" t="s">
        <v>81</v>
      </c>
      <c r="E155" s="97"/>
      <c r="F155" s="115" t="s">
        <v>105</v>
      </c>
      <c r="G155" s="116"/>
      <c r="H155" s="116"/>
      <c r="I155" s="116"/>
      <c r="J155" s="98" t="s">
        <v>87</v>
      </c>
      <c r="K155" s="99">
        <f>K154</f>
        <v>287.5</v>
      </c>
      <c r="L155" s="117"/>
      <c r="M155" s="116"/>
      <c r="N155" s="118">
        <f>ROUND(L155*K155,2)</f>
        <v>0</v>
      </c>
      <c r="O155" s="116"/>
      <c r="P155" s="116"/>
      <c r="Q155" s="116"/>
      <c r="R155" s="69"/>
      <c r="T155" s="100" t="s">
        <v>1</v>
      </c>
      <c r="U155" s="24" t="s">
        <v>21</v>
      </c>
      <c r="V155" s="20"/>
      <c r="W155" s="101">
        <f>V155*K155</f>
        <v>0</v>
      </c>
      <c r="X155" s="101">
        <v>0</v>
      </c>
      <c r="Y155" s="101">
        <f>X155*K155</f>
        <v>0</v>
      </c>
      <c r="Z155" s="101">
        <v>0</v>
      </c>
      <c r="AA155" s="102">
        <f>Z155*K155</f>
        <v>0</v>
      </c>
      <c r="AR155" s="7" t="s">
        <v>83</v>
      </c>
      <c r="AT155" s="7" t="s">
        <v>81</v>
      </c>
      <c r="AU155" s="7" t="s">
        <v>43</v>
      </c>
      <c r="AY155" s="7" t="s">
        <v>80</v>
      </c>
      <c r="BE155" s="48">
        <f>IF(U155="základní",N155,0)</f>
        <v>0</v>
      </c>
      <c r="BF155" s="48">
        <f>IF(U155="snížená",N155,0)</f>
        <v>0</v>
      </c>
      <c r="BG155" s="48">
        <f>IF(U155="zákl. přenesená",N155,0)</f>
        <v>0</v>
      </c>
      <c r="BH155" s="48">
        <f>IF(U155="sníž. přenesená",N155,0)</f>
        <v>0</v>
      </c>
      <c r="BI155" s="48">
        <f>IF(U155="nulová",N155,0)</f>
        <v>0</v>
      </c>
      <c r="BJ155" s="7" t="s">
        <v>9</v>
      </c>
      <c r="BK155" s="48">
        <f>ROUND(L155*K155,2)</f>
        <v>0</v>
      </c>
      <c r="BL155" s="7" t="s">
        <v>83</v>
      </c>
      <c r="BM155" s="7" t="s">
        <v>106</v>
      </c>
    </row>
    <row r="156" spans="2:65" s="1" customFormat="1" ht="31.5" customHeight="1">
      <c r="B156" s="67"/>
      <c r="C156" s="96">
        <v>32</v>
      </c>
      <c r="D156" s="96" t="s">
        <v>81</v>
      </c>
      <c r="E156" s="97"/>
      <c r="F156" s="115" t="s">
        <v>107</v>
      </c>
      <c r="G156" s="116"/>
      <c r="H156" s="116"/>
      <c r="I156" s="116"/>
      <c r="J156" s="98" t="s">
        <v>87</v>
      </c>
      <c r="K156" s="99">
        <f>K155*19</f>
        <v>5462.5</v>
      </c>
      <c r="L156" s="117"/>
      <c r="M156" s="116"/>
      <c r="N156" s="118">
        <f>ROUND(L156*K156,2)</f>
        <v>0</v>
      </c>
      <c r="O156" s="116"/>
      <c r="P156" s="116"/>
      <c r="Q156" s="116"/>
      <c r="R156" s="69"/>
      <c r="T156" s="100" t="s">
        <v>1</v>
      </c>
      <c r="U156" s="24" t="s">
        <v>21</v>
      </c>
      <c r="V156" s="20"/>
      <c r="W156" s="101">
        <f>V156*K156</f>
        <v>0</v>
      </c>
      <c r="X156" s="101">
        <v>0</v>
      </c>
      <c r="Y156" s="101">
        <f>X156*K156</f>
        <v>0</v>
      </c>
      <c r="Z156" s="101">
        <v>0</v>
      </c>
      <c r="AA156" s="102">
        <f>Z156*K156</f>
        <v>0</v>
      </c>
      <c r="AR156" s="7" t="s">
        <v>83</v>
      </c>
      <c r="AT156" s="7" t="s">
        <v>81</v>
      </c>
      <c r="AU156" s="7" t="s">
        <v>43</v>
      </c>
      <c r="AY156" s="7" t="s">
        <v>80</v>
      </c>
      <c r="BE156" s="48">
        <f>IF(U156="základní",N156,0)</f>
        <v>0</v>
      </c>
      <c r="BF156" s="48">
        <f>IF(U156="snížená",N156,0)</f>
        <v>0</v>
      </c>
      <c r="BG156" s="48">
        <f>IF(U156="zákl. přenesená",N156,0)</f>
        <v>0</v>
      </c>
      <c r="BH156" s="48">
        <f>IF(U156="sníž. přenesená",N156,0)</f>
        <v>0</v>
      </c>
      <c r="BI156" s="48">
        <f>IF(U156="nulová",N156,0)</f>
        <v>0</v>
      </c>
      <c r="BJ156" s="7" t="s">
        <v>9</v>
      </c>
      <c r="BK156" s="48">
        <f>ROUND(L156*K156,2)</f>
        <v>0</v>
      </c>
      <c r="BL156" s="7" t="s">
        <v>83</v>
      </c>
      <c r="BM156" s="7" t="s">
        <v>108</v>
      </c>
    </row>
    <row r="157" spans="2:65" s="1" customFormat="1" ht="31.5" customHeight="1">
      <c r="B157" s="67"/>
      <c r="C157" s="96">
        <v>33</v>
      </c>
      <c r="D157" s="96" t="s">
        <v>81</v>
      </c>
      <c r="E157" s="97"/>
      <c r="F157" s="115" t="s">
        <v>126</v>
      </c>
      <c r="G157" s="116"/>
      <c r="H157" s="116"/>
      <c r="I157" s="116"/>
      <c r="J157" s="98" t="s">
        <v>87</v>
      </c>
      <c r="K157" s="99">
        <f>K154</f>
        <v>287.5</v>
      </c>
      <c r="L157" s="117"/>
      <c r="M157" s="116"/>
      <c r="N157" s="118">
        <f>ROUND(L157*K157,2)</f>
        <v>0</v>
      </c>
      <c r="O157" s="116"/>
      <c r="P157" s="116"/>
      <c r="Q157" s="116"/>
      <c r="R157" s="69"/>
      <c r="T157" s="100" t="s">
        <v>1</v>
      </c>
      <c r="U157" s="24" t="s">
        <v>21</v>
      </c>
      <c r="V157" s="20"/>
      <c r="W157" s="101">
        <f>V157*K157</f>
        <v>0</v>
      </c>
      <c r="X157" s="101">
        <v>0</v>
      </c>
      <c r="Y157" s="101">
        <f>X157*K157</f>
        <v>0</v>
      </c>
      <c r="Z157" s="101">
        <v>0</v>
      </c>
      <c r="AA157" s="102">
        <f>Z157*K157</f>
        <v>0</v>
      </c>
      <c r="AR157" s="7" t="s">
        <v>83</v>
      </c>
      <c r="AT157" s="7" t="s">
        <v>81</v>
      </c>
      <c r="AU157" s="7" t="s">
        <v>43</v>
      </c>
      <c r="AY157" s="7" t="s">
        <v>80</v>
      </c>
      <c r="BE157" s="48">
        <f>IF(U157="základní",N157,0)</f>
        <v>0</v>
      </c>
      <c r="BF157" s="48">
        <f>IF(U157="snížená",N157,0)</f>
        <v>0</v>
      </c>
      <c r="BG157" s="48">
        <f>IF(U157="zákl. přenesená",N157,0)</f>
        <v>0</v>
      </c>
      <c r="BH157" s="48">
        <f>IF(U157="sníž. přenesená",N157,0)</f>
        <v>0</v>
      </c>
      <c r="BI157" s="48">
        <f>IF(U157="nulová",N157,0)</f>
        <v>0</v>
      </c>
      <c r="BJ157" s="7" t="s">
        <v>9</v>
      </c>
      <c r="BK157" s="48">
        <f>ROUND(L157*K157,2)</f>
        <v>0</v>
      </c>
      <c r="BL157" s="7" t="s">
        <v>83</v>
      </c>
      <c r="BM157" s="7" t="s">
        <v>109</v>
      </c>
    </row>
    <row r="158" spans="2:65" s="5" customFormat="1" ht="29.85" customHeight="1">
      <c r="B158" s="85"/>
      <c r="C158" s="86"/>
      <c r="D158" s="95" t="s">
        <v>56</v>
      </c>
      <c r="E158" s="95"/>
      <c r="F158" s="95"/>
      <c r="G158" s="95"/>
      <c r="H158" s="95"/>
      <c r="I158" s="95"/>
      <c r="J158" s="95"/>
      <c r="K158" s="95"/>
      <c r="L158" s="112"/>
      <c r="M158" s="112"/>
      <c r="N158" s="148">
        <f>N159</f>
        <v>0</v>
      </c>
      <c r="O158" s="149"/>
      <c r="P158" s="149"/>
      <c r="Q158" s="149"/>
      <c r="R158" s="88"/>
      <c r="T158" s="89"/>
      <c r="U158" s="86"/>
      <c r="V158" s="86"/>
      <c r="W158" s="90">
        <f>SUM(W159:W159)</f>
        <v>0</v>
      </c>
      <c r="X158" s="86"/>
      <c r="Y158" s="90">
        <f>SUM(Y159:Y159)</f>
        <v>0</v>
      </c>
      <c r="Z158" s="86"/>
      <c r="AA158" s="91">
        <f>SUM(AA159:AA159)</f>
        <v>0</v>
      </c>
      <c r="AR158" s="92" t="s">
        <v>9</v>
      </c>
      <c r="AT158" s="93" t="s">
        <v>37</v>
      </c>
      <c r="AU158" s="93" t="s">
        <v>9</v>
      </c>
      <c r="AY158" s="92" t="s">
        <v>80</v>
      </c>
      <c r="BK158" s="94">
        <f>SUM(BK159:BK159)</f>
        <v>0</v>
      </c>
    </row>
    <row r="159" spans="2:65" s="1" customFormat="1" ht="27" customHeight="1">
      <c r="B159" s="67"/>
      <c r="C159" s="96">
        <v>34</v>
      </c>
      <c r="D159" s="96" t="s">
        <v>81</v>
      </c>
      <c r="E159" s="97"/>
      <c r="F159" s="115" t="s">
        <v>121</v>
      </c>
      <c r="G159" s="116"/>
      <c r="H159" s="116"/>
      <c r="I159" s="116"/>
      <c r="J159" s="98" t="s">
        <v>115</v>
      </c>
      <c r="K159" s="99">
        <v>1</v>
      </c>
      <c r="L159" s="117"/>
      <c r="M159" s="116"/>
      <c r="N159" s="118">
        <f>ROUND(L159*K159,2)</f>
        <v>0</v>
      </c>
      <c r="O159" s="116"/>
      <c r="P159" s="116"/>
      <c r="Q159" s="116"/>
      <c r="R159" s="69"/>
      <c r="T159" s="100" t="s">
        <v>1</v>
      </c>
      <c r="U159" s="24" t="s">
        <v>21</v>
      </c>
      <c r="V159" s="20"/>
      <c r="W159" s="101">
        <f>V159*K159</f>
        <v>0</v>
      </c>
      <c r="X159" s="101">
        <v>0</v>
      </c>
      <c r="Y159" s="101">
        <f>X159*K159</f>
        <v>0</v>
      </c>
      <c r="Z159" s="101">
        <v>0</v>
      </c>
      <c r="AA159" s="102">
        <f>Z159*K159</f>
        <v>0</v>
      </c>
      <c r="AR159" s="7" t="s">
        <v>83</v>
      </c>
      <c r="AT159" s="7" t="s">
        <v>81</v>
      </c>
      <c r="AU159" s="7" t="s">
        <v>43</v>
      </c>
      <c r="AY159" s="7" t="s">
        <v>80</v>
      </c>
      <c r="BE159" s="48">
        <f>IF(U159="základní",N159,0)</f>
        <v>0</v>
      </c>
      <c r="BF159" s="48">
        <f>IF(U159="snížená",N159,0)</f>
        <v>0</v>
      </c>
      <c r="BG159" s="48">
        <f>IF(U159="zákl. přenesená",N159,0)</f>
        <v>0</v>
      </c>
      <c r="BH159" s="48">
        <f>IF(U159="sníž. přenesená",N159,0)</f>
        <v>0</v>
      </c>
      <c r="BI159" s="48">
        <f>IF(U159="nulová",N159,0)</f>
        <v>0</v>
      </c>
      <c r="BJ159" s="7" t="s">
        <v>9</v>
      </c>
      <c r="BK159" s="48">
        <f>ROUND(L159*K159,2)</f>
        <v>0</v>
      </c>
      <c r="BL159" s="7" t="s">
        <v>83</v>
      </c>
      <c r="BM159" s="7" t="s">
        <v>110</v>
      </c>
    </row>
    <row r="160" spans="2:65" s="1" customFormat="1" ht="6.95" customHeight="1">
      <c r="B160" s="34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6"/>
    </row>
  </sheetData>
  <mergeCells count="175">
    <mergeCell ref="L148:M148"/>
    <mergeCell ref="N140:Q140"/>
    <mergeCell ref="F144:I144"/>
    <mergeCell ref="L144:M144"/>
    <mergeCell ref="N144:Q144"/>
    <mergeCell ref="F141:I141"/>
    <mergeCell ref="L141:M141"/>
    <mergeCell ref="N142:Q142"/>
    <mergeCell ref="F140:I140"/>
    <mergeCell ref="L140:M140"/>
    <mergeCell ref="F152:I152"/>
    <mergeCell ref="L152:M152"/>
    <mergeCell ref="N152:Q152"/>
    <mergeCell ref="F147:I147"/>
    <mergeCell ref="L147:M147"/>
    <mergeCell ref="N147:Q147"/>
    <mergeCell ref="F150:I150"/>
    <mergeCell ref="N148:Q148"/>
    <mergeCell ref="F149:I149"/>
    <mergeCell ref="L149:M149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N149:Q149"/>
    <mergeCell ref="F148:I148"/>
    <mergeCell ref="L139:M139"/>
    <mergeCell ref="N139:Q139"/>
    <mergeCell ref="F131:I131"/>
    <mergeCell ref="L131:M131"/>
    <mergeCell ref="N131:Q131"/>
    <mergeCell ref="F129:I129"/>
    <mergeCell ref="F146:I146"/>
    <mergeCell ref="L146:M146"/>
    <mergeCell ref="N146:Q146"/>
    <mergeCell ref="F133:I133"/>
    <mergeCell ref="L133:M133"/>
    <mergeCell ref="N133:Q133"/>
    <mergeCell ref="F143:I143"/>
    <mergeCell ref="L143:M143"/>
    <mergeCell ref="N143:Q143"/>
    <mergeCell ref="F135:I135"/>
    <mergeCell ref="S2:AC2"/>
    <mergeCell ref="N119:Q119"/>
    <mergeCell ref="N120:Q120"/>
    <mergeCell ref="N121:Q121"/>
    <mergeCell ref="N130:Q130"/>
    <mergeCell ref="F124:I124"/>
    <mergeCell ref="L124:M124"/>
    <mergeCell ref="L129:M129"/>
    <mergeCell ref="N129:Q129"/>
    <mergeCell ref="F126:I126"/>
    <mergeCell ref="F125:I125"/>
    <mergeCell ref="L125:M125"/>
    <mergeCell ref="N125:Q125"/>
    <mergeCell ref="F132:I132"/>
    <mergeCell ref="L132:M132"/>
    <mergeCell ref="H1:K1"/>
    <mergeCell ref="L126:M126"/>
    <mergeCell ref="N126:Q126"/>
    <mergeCell ref="N128:Q128"/>
    <mergeCell ref="N118:Q118"/>
    <mergeCell ref="F123:I123"/>
    <mergeCell ref="L123:M123"/>
    <mergeCell ref="N123:Q123"/>
    <mergeCell ref="F118:I118"/>
    <mergeCell ref="L118:M118"/>
    <mergeCell ref="N124:Q124"/>
    <mergeCell ref="L122:M122"/>
    <mergeCell ref="F122:I122"/>
    <mergeCell ref="C2:Q2"/>
    <mergeCell ref="C4:Q4"/>
    <mergeCell ref="F6:P6"/>
    <mergeCell ref="N153:Q153"/>
    <mergeCell ref="O8:P8"/>
    <mergeCell ref="O10:P10"/>
    <mergeCell ref="O11:P11"/>
    <mergeCell ref="M80:P80"/>
    <mergeCell ref="M82:Q82"/>
    <mergeCell ref="M83:Q83"/>
    <mergeCell ref="F159:I159"/>
    <mergeCell ref="L159:M159"/>
    <mergeCell ref="N159:Q159"/>
    <mergeCell ref="F156:I156"/>
    <mergeCell ref="L156:M156"/>
    <mergeCell ref="N156:Q156"/>
    <mergeCell ref="N158:Q158"/>
    <mergeCell ref="F157:I157"/>
    <mergeCell ref="L157:M157"/>
    <mergeCell ref="N157:Q157"/>
    <mergeCell ref="F154:I154"/>
    <mergeCell ref="L154:M154"/>
    <mergeCell ref="N154:Q154"/>
    <mergeCell ref="F155:I155"/>
    <mergeCell ref="L155:M155"/>
    <mergeCell ref="N155:Q155"/>
    <mergeCell ref="O14:P14"/>
    <mergeCell ref="L37:P37"/>
    <mergeCell ref="C76:Q76"/>
    <mergeCell ref="F78:P78"/>
    <mergeCell ref="M32:P32"/>
    <mergeCell ref="H33:J33"/>
    <mergeCell ref="M33:P33"/>
    <mergeCell ref="H34:J34"/>
    <mergeCell ref="O13:P13"/>
    <mergeCell ref="E14:L14"/>
    <mergeCell ref="M34:P34"/>
    <mergeCell ref="H35:J35"/>
    <mergeCell ref="M35:P35"/>
    <mergeCell ref="O16:P16"/>
    <mergeCell ref="O17:P17"/>
    <mergeCell ref="O19:P19"/>
    <mergeCell ref="O20:P20"/>
    <mergeCell ref="H32:J32"/>
    <mergeCell ref="N88:Q88"/>
    <mergeCell ref="N85:Q85"/>
    <mergeCell ref="N87:Q87"/>
    <mergeCell ref="E23:L23"/>
    <mergeCell ref="M26:P26"/>
    <mergeCell ref="C85:G85"/>
    <mergeCell ref="M27:P27"/>
    <mergeCell ref="M29:P29"/>
    <mergeCell ref="H31:J31"/>
    <mergeCell ref="M31:P31"/>
    <mergeCell ref="N91:Q91"/>
    <mergeCell ref="N92:Q92"/>
    <mergeCell ref="N89:Q89"/>
    <mergeCell ref="N90:Q90"/>
    <mergeCell ref="N93:Q93"/>
    <mergeCell ref="N95:Q95"/>
    <mergeCell ref="L103:Q103"/>
    <mergeCell ref="C109:Q109"/>
    <mergeCell ref="F111:P111"/>
    <mergeCell ref="N122:Q122"/>
    <mergeCell ref="D96:H96"/>
    <mergeCell ref="N96:Q96"/>
    <mergeCell ref="M113:P113"/>
    <mergeCell ref="M115:Q115"/>
    <mergeCell ref="M116:Q116"/>
    <mergeCell ref="N101:Q101"/>
    <mergeCell ref="D99:H99"/>
    <mergeCell ref="N99:Q99"/>
    <mergeCell ref="N94:Q94"/>
    <mergeCell ref="D100:H100"/>
    <mergeCell ref="N100:Q100"/>
    <mergeCell ref="D97:H97"/>
    <mergeCell ref="N97:Q97"/>
    <mergeCell ref="D98:H98"/>
    <mergeCell ref="N98:Q98"/>
    <mergeCell ref="N141:Q141"/>
    <mergeCell ref="F127:I127"/>
    <mergeCell ref="L127:M127"/>
    <mergeCell ref="N127:Q127"/>
    <mergeCell ref="F128:I128"/>
    <mergeCell ref="L128:M128"/>
    <mergeCell ref="F134:I134"/>
    <mergeCell ref="L134:M134"/>
    <mergeCell ref="N134:Q134"/>
    <mergeCell ref="F139:I139"/>
    <mergeCell ref="L135:M135"/>
    <mergeCell ref="N135:Q135"/>
    <mergeCell ref="F136:I136"/>
    <mergeCell ref="L136:M136"/>
    <mergeCell ref="N136:Q136"/>
    <mergeCell ref="N132:Q132"/>
    <mergeCell ref="F137:I137"/>
    <mergeCell ref="L137:M137"/>
    <mergeCell ref="N137:Q137"/>
    <mergeCell ref="F138:I138"/>
    <mergeCell ref="L138:M138"/>
    <mergeCell ref="N138:Q138"/>
  </mergeCells>
  <phoneticPr fontId="0" type="noConversion"/>
  <hyperlinks>
    <hyperlink ref="F1:G1" location="C2" tooltip="Krycí list rozpočtu" display="1) Krycí list rozpočtu"/>
    <hyperlink ref="H1:K1" location="C85" tooltip="Rekapitulace rozpočtu" display="2) Rekapitulace rozpočtu"/>
    <hyperlink ref="L1" location="C122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komunikace</vt:lpstr>
      <vt:lpstr>komunikace!Názvy_tisku</vt:lpstr>
      <vt:lpstr>komunikace!Oblast_tisku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ALES-PC\Aleš</dc:creator>
  <cp:lastModifiedBy>ales</cp:lastModifiedBy>
  <cp:lastPrinted>2019-02-04T09:29:03Z</cp:lastPrinted>
  <dcterms:created xsi:type="dcterms:W3CDTF">2016-09-21T11:21:57Z</dcterms:created>
  <dcterms:modified xsi:type="dcterms:W3CDTF">2019-02-11T11:59:56Z</dcterms:modified>
</cp:coreProperties>
</file>